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20 - Příprava území" sheetId="2" r:id="rId2"/>
    <sheet name="SO 182 - DIO" sheetId="3" r:id="rId3"/>
    <sheet name="SO 186 - Stavební úpravy ..." sheetId="4" r:id="rId4"/>
    <sheet name="SO 201 - Most ev.č. 330-003" sheetId="5" r:id="rId5"/>
    <sheet name="SO 320 - Úprava vodoteče" sheetId="6" r:id="rId6"/>
    <sheet name="SO 901 - Provizorní lávka" sheetId="7" r:id="rId7"/>
    <sheet name="Pokyny pro vyplnění" sheetId="8" r:id="rId8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'SO 020 - Příprava území'!$C$79:$K$105</definedName>
    <definedName name="_xlnm.Print_Area" localSheetId="1">'SO 020 - Příprava území'!$C$4:$J$36,'SO 020 - Příprava území'!$C$42:$J$61,'SO 020 - Příprava území'!$C$67:$K$105</definedName>
    <definedName name="_xlnm.Print_Titles" localSheetId="1">'SO 020 - Příprava území'!$79:$79</definedName>
    <definedName name="_xlnm._FilterDatabase" localSheetId="2" hidden="1">'SO 182 - DIO'!$C$79:$K$116</definedName>
    <definedName name="_xlnm.Print_Area" localSheetId="2">'SO 182 - DIO'!$C$4:$J$36,'SO 182 - DIO'!$C$42:$J$61,'SO 182 - DIO'!$C$67:$K$116</definedName>
    <definedName name="_xlnm.Print_Titles" localSheetId="2">'SO 182 - DIO'!$79:$79</definedName>
    <definedName name="_xlnm._FilterDatabase" localSheetId="3" hidden="1">'SO 186 - Stavební úpravy ...'!$C$83:$K$131</definedName>
    <definedName name="_xlnm.Print_Area" localSheetId="3">'SO 186 - Stavební úpravy ...'!$C$4:$J$36,'SO 186 - Stavební úpravy ...'!$C$42:$J$65,'SO 186 - Stavební úpravy ...'!$C$71:$K$131</definedName>
    <definedName name="_xlnm.Print_Titles" localSheetId="3">'SO 186 - Stavební úpravy ...'!$83:$83</definedName>
    <definedName name="_xlnm._FilterDatabase" localSheetId="4" hidden="1">'SO 201 - Most ev.č. 330-003'!$C$92:$K$711</definedName>
    <definedName name="_xlnm.Print_Area" localSheetId="4">'SO 201 - Most ev.č. 330-003'!$C$4:$J$36,'SO 201 - Most ev.č. 330-003'!$C$42:$J$74,'SO 201 - Most ev.č. 330-003'!$C$80:$K$711</definedName>
    <definedName name="_xlnm.Print_Titles" localSheetId="4">'SO 201 - Most ev.č. 330-003'!$92:$92</definedName>
    <definedName name="_xlnm._FilterDatabase" localSheetId="5" hidden="1">'SO 320 - Úprava vodoteče'!$C$77:$K$100</definedName>
    <definedName name="_xlnm.Print_Area" localSheetId="5">'SO 320 - Úprava vodoteče'!$C$4:$J$36,'SO 320 - Úprava vodoteče'!$C$42:$J$59,'SO 320 - Úprava vodoteče'!$C$65:$K$100</definedName>
    <definedName name="_xlnm.Print_Titles" localSheetId="5">'SO 320 - Úprava vodoteče'!$77:$77</definedName>
    <definedName name="_xlnm._FilterDatabase" localSheetId="6" hidden="1">'SO 901 - Provizorní lávka'!$C$88:$K$190</definedName>
    <definedName name="_xlnm.Print_Area" localSheetId="6">'SO 901 - Provizorní lávka'!$C$4:$J$36,'SO 901 - Provizorní lávka'!$C$42:$J$70,'SO 901 - Provizorní lávka'!$C$76:$K$190</definedName>
    <definedName name="_xlnm.Print_Titles" localSheetId="6">'SO 901 - Provizorní lávka'!$88:$88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7" r="BI189"/>
  <c r="BH189"/>
  <c r="BG189"/>
  <c r="BF189"/>
  <c r="T189"/>
  <c r="T188"/>
  <c r="T187"/>
  <c r="R189"/>
  <c r="R188"/>
  <c r="R187"/>
  <c r="P189"/>
  <c r="P188"/>
  <c r="P187"/>
  <c r="BK189"/>
  <c r="BK188"/>
  <c r="J188"/>
  <c r="BK187"/>
  <c r="J187"/>
  <c r="J189"/>
  <c r="BE189"/>
  <c r="J69"/>
  <c r="J68"/>
  <c r="BI186"/>
  <c r="BH186"/>
  <c r="BG186"/>
  <c r="BF186"/>
  <c r="T186"/>
  <c r="R186"/>
  <c r="P186"/>
  <c r="BK186"/>
  <c r="J186"/>
  <c r="BE186"/>
  <c r="BI184"/>
  <c r="BH184"/>
  <c r="BG184"/>
  <c r="BF184"/>
  <c r="T184"/>
  <c r="T183"/>
  <c r="T182"/>
  <c r="R184"/>
  <c r="R183"/>
  <c r="R182"/>
  <c r="P184"/>
  <c r="P183"/>
  <c r="P182"/>
  <c r="BK184"/>
  <c r="BK183"/>
  <c r="J183"/>
  <c r="BK182"/>
  <c r="J182"/>
  <c r="J184"/>
  <c r="BE184"/>
  <c r="J67"/>
  <c r="J66"/>
  <c r="BI181"/>
  <c r="BH181"/>
  <c r="BG181"/>
  <c r="BF181"/>
  <c r="T181"/>
  <c r="T180"/>
  <c r="R181"/>
  <c r="R180"/>
  <c r="P181"/>
  <c r="P180"/>
  <c r="BK181"/>
  <c r="BK180"/>
  <c r="J180"/>
  <c r="J181"/>
  <c r="BE181"/>
  <c r="J65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6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T164"/>
  <c r="R165"/>
  <c r="R164"/>
  <c r="P165"/>
  <c r="P164"/>
  <c r="BK165"/>
  <c r="BK164"/>
  <c r="J164"/>
  <c r="J165"/>
  <c r="BE165"/>
  <c r="J63"/>
  <c r="BI162"/>
  <c r="BH162"/>
  <c r="BG162"/>
  <c r="BF162"/>
  <c r="T162"/>
  <c r="T161"/>
  <c r="R162"/>
  <c r="R161"/>
  <c r="P162"/>
  <c r="P161"/>
  <c r="BK162"/>
  <c r="BK161"/>
  <c r="J161"/>
  <c r="J162"/>
  <c r="BE162"/>
  <c r="J62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1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1"/>
  <c r="BH141"/>
  <c r="BG141"/>
  <c r="BF141"/>
  <c r="T141"/>
  <c r="T140"/>
  <c r="R141"/>
  <c r="R140"/>
  <c r="P141"/>
  <c r="P140"/>
  <c r="BK141"/>
  <c r="BK140"/>
  <c r="J140"/>
  <c r="J141"/>
  <c r="BE141"/>
  <c r="J6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T128"/>
  <c r="R129"/>
  <c r="R128"/>
  <c r="P129"/>
  <c r="P128"/>
  <c r="BK129"/>
  <c r="BK128"/>
  <c r="J128"/>
  <c r="J129"/>
  <c r="BE129"/>
  <c r="J5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2"/>
  <c r="F34"/>
  <c i="1" r="BD57"/>
  <c i="7" r="BH92"/>
  <c r="F33"/>
  <c i="1" r="BC57"/>
  <c i="7" r="BG92"/>
  <c r="F32"/>
  <c i="1" r="BB57"/>
  <c i="7" r="BF92"/>
  <c r="J31"/>
  <c i="1" r="AW57"/>
  <c i="7" r="F31"/>
  <c i="1" r="BA57"/>
  <c i="7" r="T92"/>
  <c r="T91"/>
  <c r="T90"/>
  <c r="T89"/>
  <c r="R92"/>
  <c r="R91"/>
  <c r="R90"/>
  <c r="R89"/>
  <c r="P92"/>
  <c r="P91"/>
  <c r="P90"/>
  <c r="P89"/>
  <c i="1" r="AU57"/>
  <c i="7" r="BK92"/>
  <c r="BK91"/>
  <c r="J91"/>
  <c r="BK90"/>
  <c r="J90"/>
  <c r="BK89"/>
  <c r="J89"/>
  <c r="J56"/>
  <c r="J27"/>
  <c i="1" r="AG57"/>
  <c i="7" r="J92"/>
  <c r="BE92"/>
  <c r="J30"/>
  <c i="1" r="AV57"/>
  <c i="7" r="F30"/>
  <c i="1" r="AZ57"/>
  <c i="7" r="J58"/>
  <c r="J57"/>
  <c r="F83"/>
  <c r="E81"/>
  <c r="F49"/>
  <c r="E47"/>
  <c r="J36"/>
  <c r="J21"/>
  <c r="E21"/>
  <c r="J85"/>
  <c r="J51"/>
  <c r="J20"/>
  <c r="J18"/>
  <c r="E18"/>
  <c r="F86"/>
  <c r="F52"/>
  <c r="J17"/>
  <c r="J15"/>
  <c r="E15"/>
  <c r="F85"/>
  <c r="F51"/>
  <c r="J14"/>
  <c r="J12"/>
  <c r="J83"/>
  <c r="J49"/>
  <c r="E7"/>
  <c r="E79"/>
  <c r="E45"/>
  <c i="1" r="AY56"/>
  <c r="AX56"/>
  <c i="6"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1"/>
  <c r="F34"/>
  <c i="1" r="BD56"/>
  <c i="6" r="BH81"/>
  <c r="F33"/>
  <c i="1" r="BC56"/>
  <c i="6" r="BG81"/>
  <c r="F32"/>
  <c i="1" r="BB56"/>
  <c i="6" r="BF81"/>
  <c r="J31"/>
  <c i="1" r="AW56"/>
  <c i="6" r="F31"/>
  <c i="1" r="BA56"/>
  <c i="6" r="T81"/>
  <c r="T80"/>
  <c r="T79"/>
  <c r="T78"/>
  <c r="R81"/>
  <c r="R80"/>
  <c r="R79"/>
  <c r="R78"/>
  <c r="P81"/>
  <c r="P80"/>
  <c r="P79"/>
  <c r="P78"/>
  <c i="1" r="AU56"/>
  <c i="6" r="BK81"/>
  <c r="BK80"/>
  <c r="J80"/>
  <c r="BK79"/>
  <c r="J79"/>
  <c r="BK78"/>
  <c r="J78"/>
  <c r="J56"/>
  <c r="J27"/>
  <c i="1" r="AG56"/>
  <c i="6" r="J81"/>
  <c r="BE81"/>
  <c r="J30"/>
  <c i="1" r="AV56"/>
  <c i="6" r="F30"/>
  <c i="1" r="AZ56"/>
  <c i="6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5"/>
  <c r="AX55"/>
  <c i="5" r="BI710"/>
  <c r="BH710"/>
  <c r="BG710"/>
  <c r="BF710"/>
  <c r="T710"/>
  <c r="T709"/>
  <c r="R710"/>
  <c r="R709"/>
  <c r="P710"/>
  <c r="P709"/>
  <c r="BK710"/>
  <c r="BK709"/>
  <c r="J709"/>
  <c r="J710"/>
  <c r="BE710"/>
  <c r="J73"/>
  <c r="BI707"/>
  <c r="BH707"/>
  <c r="BG707"/>
  <c r="BF707"/>
  <c r="T707"/>
  <c r="T706"/>
  <c r="R707"/>
  <c r="R706"/>
  <c r="P707"/>
  <c r="P706"/>
  <c r="BK707"/>
  <c r="BK706"/>
  <c r="J706"/>
  <c r="J707"/>
  <c r="BE707"/>
  <c r="J72"/>
  <c r="BI704"/>
  <c r="BH704"/>
  <c r="BG704"/>
  <c r="BF704"/>
  <c r="T704"/>
  <c r="T703"/>
  <c r="R704"/>
  <c r="R703"/>
  <c r="P704"/>
  <c r="P703"/>
  <c r="BK704"/>
  <c r="BK703"/>
  <c r="J703"/>
  <c r="J704"/>
  <c r="BE704"/>
  <c r="J71"/>
  <c r="BI702"/>
  <c r="BH702"/>
  <c r="BG702"/>
  <c r="BF702"/>
  <c r="T702"/>
  <c r="R702"/>
  <c r="P702"/>
  <c r="BK702"/>
  <c r="J702"/>
  <c r="BE702"/>
  <c r="BI700"/>
  <c r="BH700"/>
  <c r="BG700"/>
  <c r="BF700"/>
  <c r="T700"/>
  <c r="R700"/>
  <c r="P700"/>
  <c r="BK700"/>
  <c r="J700"/>
  <c r="BE700"/>
  <c r="BI698"/>
  <c r="BH698"/>
  <c r="BG698"/>
  <c r="BF698"/>
  <c r="T698"/>
  <c r="R698"/>
  <c r="P698"/>
  <c r="BK698"/>
  <c r="J698"/>
  <c r="BE698"/>
  <c r="BI697"/>
  <c r="BH697"/>
  <c r="BG697"/>
  <c r="BF697"/>
  <c r="T697"/>
  <c r="R697"/>
  <c r="P697"/>
  <c r="BK697"/>
  <c r="J697"/>
  <c r="BE697"/>
  <c r="BI695"/>
  <c r="BH695"/>
  <c r="BG695"/>
  <c r="BF695"/>
  <c r="T695"/>
  <c r="R695"/>
  <c r="P695"/>
  <c r="BK695"/>
  <c r="J695"/>
  <c r="BE695"/>
  <c r="BI694"/>
  <c r="BH694"/>
  <c r="BG694"/>
  <c r="BF694"/>
  <c r="T694"/>
  <c r="T693"/>
  <c r="T692"/>
  <c r="R694"/>
  <c r="R693"/>
  <c r="R692"/>
  <c r="P694"/>
  <c r="P693"/>
  <c r="P692"/>
  <c r="BK694"/>
  <c r="BK693"/>
  <c r="J693"/>
  <c r="BK692"/>
  <c r="J692"/>
  <c r="J694"/>
  <c r="BE694"/>
  <c r="J70"/>
  <c r="J69"/>
  <c r="BI691"/>
  <c r="BH691"/>
  <c r="BG691"/>
  <c r="BF691"/>
  <c r="T691"/>
  <c r="R691"/>
  <c r="P691"/>
  <c r="BK691"/>
  <c r="J691"/>
  <c r="BE691"/>
  <c r="BI690"/>
  <c r="BH690"/>
  <c r="BG690"/>
  <c r="BF690"/>
  <c r="T690"/>
  <c r="R690"/>
  <c r="P690"/>
  <c r="BK690"/>
  <c r="J690"/>
  <c r="BE690"/>
  <c r="BI687"/>
  <c r="BH687"/>
  <c r="BG687"/>
  <c r="BF687"/>
  <c r="T687"/>
  <c r="R687"/>
  <c r="P687"/>
  <c r="BK687"/>
  <c r="J687"/>
  <c r="BE687"/>
  <c r="BI681"/>
  <c r="BH681"/>
  <c r="BG681"/>
  <c r="BF681"/>
  <c r="T681"/>
  <c r="R681"/>
  <c r="P681"/>
  <c r="BK681"/>
  <c r="J681"/>
  <c r="BE681"/>
  <c r="BI680"/>
  <c r="BH680"/>
  <c r="BG680"/>
  <c r="BF680"/>
  <c r="T680"/>
  <c r="R680"/>
  <c r="P680"/>
  <c r="BK680"/>
  <c r="J680"/>
  <c r="BE680"/>
  <c r="BI675"/>
  <c r="BH675"/>
  <c r="BG675"/>
  <c r="BF675"/>
  <c r="T675"/>
  <c r="R675"/>
  <c r="P675"/>
  <c r="BK675"/>
  <c r="J675"/>
  <c r="BE675"/>
  <c r="BI673"/>
  <c r="BH673"/>
  <c r="BG673"/>
  <c r="BF673"/>
  <c r="T673"/>
  <c r="R673"/>
  <c r="P673"/>
  <c r="BK673"/>
  <c r="J673"/>
  <c r="BE673"/>
  <c r="BI670"/>
  <c r="BH670"/>
  <c r="BG670"/>
  <c r="BF670"/>
  <c r="T670"/>
  <c r="R670"/>
  <c r="P670"/>
  <c r="BK670"/>
  <c r="J670"/>
  <c r="BE670"/>
  <c r="BI663"/>
  <c r="BH663"/>
  <c r="BG663"/>
  <c r="BF663"/>
  <c r="T663"/>
  <c r="R663"/>
  <c r="P663"/>
  <c r="BK663"/>
  <c r="J663"/>
  <c r="BE663"/>
  <c r="BI662"/>
  <c r="BH662"/>
  <c r="BG662"/>
  <c r="BF662"/>
  <c r="T662"/>
  <c r="R662"/>
  <c r="P662"/>
  <c r="BK662"/>
  <c r="J662"/>
  <c r="BE662"/>
  <c r="BI659"/>
  <c r="BH659"/>
  <c r="BG659"/>
  <c r="BF659"/>
  <c r="T659"/>
  <c r="R659"/>
  <c r="P659"/>
  <c r="BK659"/>
  <c r="J659"/>
  <c r="BE659"/>
  <c r="BI653"/>
  <c r="BH653"/>
  <c r="BG653"/>
  <c r="BF653"/>
  <c r="T653"/>
  <c r="R653"/>
  <c r="P653"/>
  <c r="BK653"/>
  <c r="J653"/>
  <c r="BE653"/>
  <c r="BI650"/>
  <c r="BH650"/>
  <c r="BG650"/>
  <c r="BF650"/>
  <c r="T650"/>
  <c r="R650"/>
  <c r="P650"/>
  <c r="BK650"/>
  <c r="J650"/>
  <c r="BE650"/>
  <c r="BI647"/>
  <c r="BH647"/>
  <c r="BG647"/>
  <c r="BF647"/>
  <c r="T647"/>
  <c r="R647"/>
  <c r="P647"/>
  <c r="BK647"/>
  <c r="J647"/>
  <c r="BE647"/>
  <c r="BI644"/>
  <c r="BH644"/>
  <c r="BG644"/>
  <c r="BF644"/>
  <c r="T644"/>
  <c r="R644"/>
  <c r="P644"/>
  <c r="BK644"/>
  <c r="J644"/>
  <c r="BE644"/>
  <c r="BI632"/>
  <c r="BH632"/>
  <c r="BG632"/>
  <c r="BF632"/>
  <c r="T632"/>
  <c r="R632"/>
  <c r="P632"/>
  <c r="BK632"/>
  <c r="J632"/>
  <c r="BE632"/>
  <c r="BI629"/>
  <c r="BH629"/>
  <c r="BG629"/>
  <c r="BF629"/>
  <c r="T629"/>
  <c r="R629"/>
  <c r="P629"/>
  <c r="BK629"/>
  <c r="J629"/>
  <c r="BE629"/>
  <c r="BI620"/>
  <c r="BH620"/>
  <c r="BG620"/>
  <c r="BF620"/>
  <c r="T620"/>
  <c r="R620"/>
  <c r="P620"/>
  <c r="BK620"/>
  <c r="J620"/>
  <c r="BE620"/>
  <c r="BI617"/>
  <c r="BH617"/>
  <c r="BG617"/>
  <c r="BF617"/>
  <c r="T617"/>
  <c r="R617"/>
  <c r="P617"/>
  <c r="BK617"/>
  <c r="J617"/>
  <c r="BE617"/>
  <c r="BI613"/>
  <c r="BH613"/>
  <c r="BG613"/>
  <c r="BF613"/>
  <c r="T613"/>
  <c r="R613"/>
  <c r="P613"/>
  <c r="BK613"/>
  <c r="J613"/>
  <c r="BE613"/>
  <c r="BI610"/>
  <c r="BH610"/>
  <c r="BG610"/>
  <c r="BF610"/>
  <c r="T610"/>
  <c r="R610"/>
  <c r="P610"/>
  <c r="BK610"/>
  <c r="J610"/>
  <c r="BE610"/>
  <c r="BI606"/>
  <c r="BH606"/>
  <c r="BG606"/>
  <c r="BF606"/>
  <c r="T606"/>
  <c r="T605"/>
  <c r="T604"/>
  <c r="R606"/>
  <c r="R605"/>
  <c r="R604"/>
  <c r="P606"/>
  <c r="P605"/>
  <c r="P604"/>
  <c r="BK606"/>
  <c r="BK605"/>
  <c r="J605"/>
  <c r="BK604"/>
  <c r="J604"/>
  <c r="J606"/>
  <c r="BE606"/>
  <c r="J68"/>
  <c r="J67"/>
  <c r="BI603"/>
  <c r="BH603"/>
  <c r="BG603"/>
  <c r="BF603"/>
  <c r="T603"/>
  <c r="T602"/>
  <c r="R603"/>
  <c r="R602"/>
  <c r="P603"/>
  <c r="P602"/>
  <c r="BK603"/>
  <c r="BK602"/>
  <c r="J602"/>
  <c r="J603"/>
  <c r="BE603"/>
  <c r="J66"/>
  <c r="BI597"/>
  <c r="BH597"/>
  <c r="BG597"/>
  <c r="BF597"/>
  <c r="T597"/>
  <c r="R597"/>
  <c r="P597"/>
  <c r="BK597"/>
  <c r="J597"/>
  <c r="BE597"/>
  <c r="BI595"/>
  <c r="BH595"/>
  <c r="BG595"/>
  <c r="BF595"/>
  <c r="T595"/>
  <c r="R595"/>
  <c r="P595"/>
  <c r="BK595"/>
  <c r="J595"/>
  <c r="BE595"/>
  <c r="BI593"/>
  <c r="BH593"/>
  <c r="BG593"/>
  <c r="BF593"/>
  <c r="T593"/>
  <c r="R593"/>
  <c r="P593"/>
  <c r="BK593"/>
  <c r="J593"/>
  <c r="BE593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2"/>
  <c r="BH582"/>
  <c r="BG582"/>
  <c r="BF582"/>
  <c r="T582"/>
  <c r="R582"/>
  <c r="P582"/>
  <c r="BK582"/>
  <c r="J582"/>
  <c r="BE582"/>
  <c r="BI579"/>
  <c r="BH579"/>
  <c r="BG579"/>
  <c r="BF579"/>
  <c r="T579"/>
  <c r="R579"/>
  <c r="P579"/>
  <c r="BK579"/>
  <c r="J579"/>
  <c r="BE579"/>
  <c r="BI574"/>
  <c r="BH574"/>
  <c r="BG574"/>
  <c r="BF574"/>
  <c r="T574"/>
  <c r="R574"/>
  <c r="P574"/>
  <c r="BK574"/>
  <c r="J574"/>
  <c r="BE574"/>
  <c r="BI569"/>
  <c r="BH569"/>
  <c r="BG569"/>
  <c r="BF569"/>
  <c r="T569"/>
  <c r="T568"/>
  <c r="R569"/>
  <c r="R568"/>
  <c r="P569"/>
  <c r="P568"/>
  <c r="BK569"/>
  <c r="BK568"/>
  <c r="J568"/>
  <c r="J569"/>
  <c r="BE569"/>
  <c r="J65"/>
  <c r="BI565"/>
  <c r="BH565"/>
  <c r="BG565"/>
  <c r="BF565"/>
  <c r="T565"/>
  <c r="R565"/>
  <c r="P565"/>
  <c r="BK565"/>
  <c r="J565"/>
  <c r="BE565"/>
  <c r="BI562"/>
  <c r="BH562"/>
  <c r="BG562"/>
  <c r="BF562"/>
  <c r="T562"/>
  <c r="R562"/>
  <c r="P562"/>
  <c r="BK562"/>
  <c r="J562"/>
  <c r="BE562"/>
  <c r="BI557"/>
  <c r="BH557"/>
  <c r="BG557"/>
  <c r="BF557"/>
  <c r="T557"/>
  <c r="R557"/>
  <c r="P557"/>
  <c r="BK557"/>
  <c r="J557"/>
  <c r="BE557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47"/>
  <c r="BH547"/>
  <c r="BG547"/>
  <c r="BF547"/>
  <c r="T547"/>
  <c r="R547"/>
  <c r="P547"/>
  <c r="BK547"/>
  <c r="J547"/>
  <c r="BE547"/>
  <c r="BI541"/>
  <c r="BH541"/>
  <c r="BG541"/>
  <c r="BF541"/>
  <c r="T541"/>
  <c r="R541"/>
  <c r="P541"/>
  <c r="BK541"/>
  <c r="J541"/>
  <c r="BE541"/>
  <c r="BI538"/>
  <c r="BH538"/>
  <c r="BG538"/>
  <c r="BF538"/>
  <c r="T538"/>
  <c r="R538"/>
  <c r="P538"/>
  <c r="BK538"/>
  <c r="J538"/>
  <c r="BE538"/>
  <c r="BI535"/>
  <c r="BH535"/>
  <c r="BG535"/>
  <c r="BF535"/>
  <c r="T535"/>
  <c r="R535"/>
  <c r="P535"/>
  <c r="BK535"/>
  <c r="J535"/>
  <c r="BE535"/>
  <c r="BI534"/>
  <c r="BH534"/>
  <c r="BG534"/>
  <c r="BF534"/>
  <c r="T534"/>
  <c r="R534"/>
  <c r="P534"/>
  <c r="BK534"/>
  <c r="J534"/>
  <c r="BE534"/>
  <c r="BI532"/>
  <c r="BH532"/>
  <c r="BG532"/>
  <c r="BF532"/>
  <c r="T532"/>
  <c r="R532"/>
  <c r="P532"/>
  <c r="BK532"/>
  <c r="J532"/>
  <c r="BE532"/>
  <c r="BI528"/>
  <c r="BH528"/>
  <c r="BG528"/>
  <c r="BF528"/>
  <c r="T528"/>
  <c r="R528"/>
  <c r="P528"/>
  <c r="BK528"/>
  <c r="J528"/>
  <c r="BE528"/>
  <c r="BI527"/>
  <c r="BH527"/>
  <c r="BG527"/>
  <c r="BF527"/>
  <c r="T527"/>
  <c r="R527"/>
  <c r="P527"/>
  <c r="BK527"/>
  <c r="J527"/>
  <c r="BE527"/>
  <c r="BI521"/>
  <c r="BH521"/>
  <c r="BG521"/>
  <c r="BF521"/>
  <c r="T521"/>
  <c r="R521"/>
  <c r="P521"/>
  <c r="BK521"/>
  <c r="J521"/>
  <c r="BE521"/>
  <c r="BI515"/>
  <c r="BH515"/>
  <c r="BG515"/>
  <c r="BF515"/>
  <c r="T515"/>
  <c r="R515"/>
  <c r="P515"/>
  <c r="BK515"/>
  <c r="J515"/>
  <c r="BE515"/>
  <c r="BI511"/>
  <c r="BH511"/>
  <c r="BG511"/>
  <c r="BF511"/>
  <c r="T511"/>
  <c r="R511"/>
  <c r="P511"/>
  <c r="BK511"/>
  <c r="J511"/>
  <c r="BE511"/>
  <c r="BI509"/>
  <c r="BH509"/>
  <c r="BG509"/>
  <c r="BF509"/>
  <c r="T509"/>
  <c r="R509"/>
  <c r="P509"/>
  <c r="BK509"/>
  <c r="J509"/>
  <c r="BE509"/>
  <c r="BI507"/>
  <c r="BH507"/>
  <c r="BG507"/>
  <c r="BF507"/>
  <c r="T507"/>
  <c r="R507"/>
  <c r="P507"/>
  <c r="BK507"/>
  <c r="J507"/>
  <c r="BE507"/>
  <c r="BI506"/>
  <c r="BH506"/>
  <c r="BG506"/>
  <c r="BF506"/>
  <c r="T506"/>
  <c r="R506"/>
  <c r="P506"/>
  <c r="BK506"/>
  <c r="J506"/>
  <c r="BE506"/>
  <c r="BI504"/>
  <c r="BH504"/>
  <c r="BG504"/>
  <c r="BF504"/>
  <c r="T504"/>
  <c r="R504"/>
  <c r="P504"/>
  <c r="BK504"/>
  <c r="J504"/>
  <c r="BE504"/>
  <c r="BI495"/>
  <c r="BH495"/>
  <c r="BG495"/>
  <c r="BF495"/>
  <c r="T495"/>
  <c r="R495"/>
  <c r="P495"/>
  <c r="BK495"/>
  <c r="J495"/>
  <c r="BE495"/>
  <c r="BI494"/>
  <c r="BH494"/>
  <c r="BG494"/>
  <c r="BF494"/>
  <c r="T494"/>
  <c r="R494"/>
  <c r="P494"/>
  <c r="BK494"/>
  <c r="J494"/>
  <c r="BE494"/>
  <c r="BI488"/>
  <c r="BH488"/>
  <c r="BG488"/>
  <c r="BF488"/>
  <c r="T488"/>
  <c r="R488"/>
  <c r="P488"/>
  <c r="BK488"/>
  <c r="J488"/>
  <c r="BE488"/>
  <c r="BI485"/>
  <c r="BH485"/>
  <c r="BG485"/>
  <c r="BF485"/>
  <c r="T485"/>
  <c r="R485"/>
  <c r="P485"/>
  <c r="BK485"/>
  <c r="J485"/>
  <c r="BE485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3"/>
  <c r="BH473"/>
  <c r="BG473"/>
  <c r="BF473"/>
  <c r="T473"/>
  <c r="R473"/>
  <c r="P473"/>
  <c r="BK473"/>
  <c r="J473"/>
  <c r="BE473"/>
  <c r="BI472"/>
  <c r="BH472"/>
  <c r="BG472"/>
  <c r="BF472"/>
  <c r="T472"/>
  <c r="R472"/>
  <c r="P472"/>
  <c r="BK472"/>
  <c r="J472"/>
  <c r="BE472"/>
  <c r="BI471"/>
  <c r="BH471"/>
  <c r="BG471"/>
  <c r="BF471"/>
  <c r="T471"/>
  <c r="R471"/>
  <c r="P471"/>
  <c r="BK471"/>
  <c r="J471"/>
  <c r="BE471"/>
  <c r="BI470"/>
  <c r="BH470"/>
  <c r="BG470"/>
  <c r="BF470"/>
  <c r="T470"/>
  <c r="R470"/>
  <c r="P470"/>
  <c r="BK470"/>
  <c r="J470"/>
  <c r="BE470"/>
  <c r="BI469"/>
  <c r="BH469"/>
  <c r="BG469"/>
  <c r="BF469"/>
  <c r="T469"/>
  <c r="R469"/>
  <c r="P469"/>
  <c r="BK469"/>
  <c r="J469"/>
  <c r="BE469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0"/>
  <c r="BH460"/>
  <c r="BG460"/>
  <c r="BF460"/>
  <c r="T460"/>
  <c r="R460"/>
  <c r="P460"/>
  <c r="BK460"/>
  <c r="J460"/>
  <c r="BE460"/>
  <c r="BI458"/>
  <c r="BH458"/>
  <c r="BG458"/>
  <c r="BF458"/>
  <c r="T458"/>
  <c r="T457"/>
  <c r="R458"/>
  <c r="R457"/>
  <c r="P458"/>
  <c r="P457"/>
  <c r="BK458"/>
  <c r="BK457"/>
  <c r="J457"/>
  <c r="J458"/>
  <c r="BE458"/>
  <c r="J64"/>
  <c r="BI454"/>
  <c r="BH454"/>
  <c r="BG454"/>
  <c r="BF454"/>
  <c r="T454"/>
  <c r="R454"/>
  <c r="P454"/>
  <c r="BK454"/>
  <c r="J454"/>
  <c r="BE454"/>
  <c r="BI444"/>
  <c r="BH444"/>
  <c r="BG444"/>
  <c r="BF444"/>
  <c r="T444"/>
  <c r="R444"/>
  <c r="P444"/>
  <c r="BK444"/>
  <c r="J444"/>
  <c r="BE444"/>
  <c r="BI434"/>
  <c r="BH434"/>
  <c r="BG434"/>
  <c r="BF434"/>
  <c r="T434"/>
  <c r="T433"/>
  <c r="R434"/>
  <c r="R433"/>
  <c r="P434"/>
  <c r="P433"/>
  <c r="BK434"/>
  <c r="BK433"/>
  <c r="J433"/>
  <c r="J434"/>
  <c r="BE434"/>
  <c r="J63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2"/>
  <c r="BH412"/>
  <c r="BG412"/>
  <c r="BF412"/>
  <c r="T412"/>
  <c r="R412"/>
  <c r="P412"/>
  <c r="BK412"/>
  <c r="J412"/>
  <c r="BE412"/>
  <c r="BI409"/>
  <c r="BH409"/>
  <c r="BG409"/>
  <c r="BF409"/>
  <c r="T409"/>
  <c r="T408"/>
  <c r="R409"/>
  <c r="R408"/>
  <c r="P409"/>
  <c r="P408"/>
  <c r="BK409"/>
  <c r="BK408"/>
  <c r="J408"/>
  <c r="J409"/>
  <c r="BE409"/>
  <c r="J62"/>
  <c r="BI399"/>
  <c r="BH399"/>
  <c r="BG399"/>
  <c r="BF399"/>
  <c r="T399"/>
  <c r="R399"/>
  <c r="P399"/>
  <c r="BK399"/>
  <c r="J399"/>
  <c r="BE399"/>
  <c r="BI393"/>
  <c r="BH393"/>
  <c r="BG393"/>
  <c r="BF393"/>
  <c r="T393"/>
  <c r="R393"/>
  <c r="P393"/>
  <c r="BK393"/>
  <c r="J393"/>
  <c r="BE393"/>
  <c r="BI387"/>
  <c r="BH387"/>
  <c r="BG387"/>
  <c r="BF387"/>
  <c r="T387"/>
  <c r="R387"/>
  <c r="P387"/>
  <c r="BK387"/>
  <c r="J387"/>
  <c r="BE387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58"/>
  <c r="BH358"/>
  <c r="BG358"/>
  <c r="BF358"/>
  <c r="T358"/>
  <c r="R358"/>
  <c r="P358"/>
  <c r="BK358"/>
  <c r="J358"/>
  <c r="BE358"/>
  <c r="BI352"/>
  <c r="BH352"/>
  <c r="BG352"/>
  <c r="BF352"/>
  <c r="T352"/>
  <c r="T351"/>
  <c r="R352"/>
  <c r="R351"/>
  <c r="P352"/>
  <c r="P351"/>
  <c r="BK352"/>
  <c r="BK351"/>
  <c r="J351"/>
  <c r="J352"/>
  <c r="BE352"/>
  <c r="J61"/>
  <c r="BI349"/>
  <c r="BH349"/>
  <c r="BG349"/>
  <c r="BF349"/>
  <c r="T349"/>
  <c r="R349"/>
  <c r="P349"/>
  <c r="BK349"/>
  <c r="J349"/>
  <c r="BE349"/>
  <c r="BI346"/>
  <c r="BH346"/>
  <c r="BG346"/>
  <c r="BF346"/>
  <c r="T346"/>
  <c r="R346"/>
  <c r="P346"/>
  <c r="BK346"/>
  <c r="J346"/>
  <c r="BE346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25"/>
  <c r="BH325"/>
  <c r="BG325"/>
  <c r="BF325"/>
  <c r="T325"/>
  <c r="R325"/>
  <c r="P325"/>
  <c r="BK325"/>
  <c r="J325"/>
  <c r="BE325"/>
  <c r="BI317"/>
  <c r="BH317"/>
  <c r="BG317"/>
  <c r="BF317"/>
  <c r="T317"/>
  <c r="R317"/>
  <c r="P317"/>
  <c r="BK317"/>
  <c r="J317"/>
  <c r="BE317"/>
  <c r="BI313"/>
  <c r="BH313"/>
  <c r="BG313"/>
  <c r="BF313"/>
  <c r="T313"/>
  <c r="R313"/>
  <c r="P313"/>
  <c r="BK313"/>
  <c r="J313"/>
  <c r="BE313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4"/>
  <c r="BH294"/>
  <c r="BG294"/>
  <c r="BF294"/>
  <c r="T294"/>
  <c r="R294"/>
  <c r="P294"/>
  <c r="BK294"/>
  <c r="J294"/>
  <c r="BE294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4"/>
  <c r="BH284"/>
  <c r="BG284"/>
  <c r="BF284"/>
  <c r="T284"/>
  <c r="T283"/>
  <c r="R284"/>
  <c r="R283"/>
  <c r="P284"/>
  <c r="P283"/>
  <c r="BK284"/>
  <c r="BK283"/>
  <c r="J283"/>
  <c r="J284"/>
  <c r="BE284"/>
  <c r="J60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8"/>
  <c r="BH248"/>
  <c r="BG248"/>
  <c r="BF248"/>
  <c r="T248"/>
  <c r="T247"/>
  <c r="R248"/>
  <c r="R247"/>
  <c r="P248"/>
  <c r="P247"/>
  <c r="BK248"/>
  <c r="BK247"/>
  <c r="J247"/>
  <c r="J248"/>
  <c r="BE248"/>
  <c r="J59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2"/>
  <c r="BH232"/>
  <c r="BG232"/>
  <c r="BF232"/>
  <c r="T232"/>
  <c r="R232"/>
  <c r="P232"/>
  <c r="BK232"/>
  <c r="J232"/>
  <c r="BE232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19"/>
  <c r="BH119"/>
  <c r="BG119"/>
  <c r="BF119"/>
  <c r="T119"/>
  <c r="R119"/>
  <c r="P119"/>
  <c r="BK119"/>
  <c r="J119"/>
  <c r="BE119"/>
  <c r="BI112"/>
  <c r="BH112"/>
  <c r="BG112"/>
  <c r="BF112"/>
  <c r="T112"/>
  <c r="R112"/>
  <c r="P112"/>
  <c r="BK112"/>
  <c r="J112"/>
  <c r="BE112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6"/>
  <c r="F34"/>
  <c i="1" r="BD55"/>
  <c i="5" r="BH96"/>
  <c r="F33"/>
  <c i="1" r="BC55"/>
  <c i="5" r="BG96"/>
  <c r="F32"/>
  <c i="1" r="BB55"/>
  <c i="5" r="BF96"/>
  <c r="J31"/>
  <c i="1" r="AW55"/>
  <c i="5" r="F31"/>
  <c i="1" r="BA55"/>
  <c i="5" r="T96"/>
  <c r="T95"/>
  <c r="T94"/>
  <c r="T93"/>
  <c r="R96"/>
  <c r="R95"/>
  <c r="R94"/>
  <c r="R93"/>
  <c r="P96"/>
  <c r="P95"/>
  <c r="P94"/>
  <c r="P93"/>
  <c i="1" r="AU55"/>
  <c i="5" r="BK96"/>
  <c r="BK95"/>
  <c r="J95"/>
  <c r="BK94"/>
  <c r="J94"/>
  <c r="BK93"/>
  <c r="J93"/>
  <c r="J56"/>
  <c r="J27"/>
  <c i="1" r="AG55"/>
  <c i="5" r="J96"/>
  <c r="BE96"/>
  <c r="J30"/>
  <c i="1" r="AV55"/>
  <c i="5" r="F30"/>
  <c i="1" r="AZ55"/>
  <c i="5" r="J58"/>
  <c r="J57"/>
  <c r="J89"/>
  <c r="F89"/>
  <c r="F87"/>
  <c r="E85"/>
  <c r="J51"/>
  <c r="F51"/>
  <c r="F49"/>
  <c r="E47"/>
  <c r="J36"/>
  <c r="J18"/>
  <c r="E18"/>
  <c r="F90"/>
  <c r="F52"/>
  <c r="J17"/>
  <c r="J12"/>
  <c r="J87"/>
  <c r="J49"/>
  <c r="E7"/>
  <c r="E83"/>
  <c r="E45"/>
  <c i="1" r="AY54"/>
  <c r="AX54"/>
  <c i="4" r="BI130"/>
  <c r="BH130"/>
  <c r="BG130"/>
  <c r="BF130"/>
  <c r="T130"/>
  <c r="T129"/>
  <c r="R130"/>
  <c r="R129"/>
  <c r="P130"/>
  <c r="P129"/>
  <c r="BK130"/>
  <c r="BK129"/>
  <c r="J129"/>
  <c r="J130"/>
  <c r="BE130"/>
  <c r="J64"/>
  <c r="BI127"/>
  <c r="BH127"/>
  <c r="BG127"/>
  <c r="BF127"/>
  <c r="T127"/>
  <c r="T126"/>
  <c r="T125"/>
  <c r="R127"/>
  <c r="R126"/>
  <c r="R125"/>
  <c r="P127"/>
  <c r="P126"/>
  <c r="P125"/>
  <c r="BK127"/>
  <c r="BK126"/>
  <c r="J126"/>
  <c r="BK125"/>
  <c r="J125"/>
  <c r="J127"/>
  <c r="BE127"/>
  <c r="J63"/>
  <c r="J62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T117"/>
  <c r="R118"/>
  <c r="R117"/>
  <c r="P118"/>
  <c r="P117"/>
  <c r="BK118"/>
  <c r="BK117"/>
  <c r="J117"/>
  <c r="J118"/>
  <c r="BE118"/>
  <c r="J61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T107"/>
  <c r="R108"/>
  <c r="R107"/>
  <c r="P108"/>
  <c r="P107"/>
  <c r="BK108"/>
  <c r="BK107"/>
  <c r="J107"/>
  <c r="J108"/>
  <c r="BE108"/>
  <c r="J60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T90"/>
  <c r="R91"/>
  <c r="R90"/>
  <c r="P91"/>
  <c r="P90"/>
  <c r="BK91"/>
  <c r="BK90"/>
  <c r="J90"/>
  <c r="J91"/>
  <c r="BE91"/>
  <c r="J59"/>
  <c r="BI87"/>
  <c r="F34"/>
  <c i="1" r="BD54"/>
  <c i="4" r="BH87"/>
  <c r="F33"/>
  <c i="1" r="BC54"/>
  <c i="4" r="BG87"/>
  <c r="F32"/>
  <c i="1" r="BB54"/>
  <c i="4" r="BF87"/>
  <c r="J31"/>
  <c i="1" r="AW54"/>
  <c i="4" r="F31"/>
  <c i="1" r="BA54"/>
  <c i="4" r="T87"/>
  <c r="T86"/>
  <c r="T85"/>
  <c r="T84"/>
  <c r="R87"/>
  <c r="R86"/>
  <c r="R85"/>
  <c r="R84"/>
  <c r="P87"/>
  <c r="P86"/>
  <c r="P85"/>
  <c r="P84"/>
  <c i="1" r="AU54"/>
  <c i="4" r="BK87"/>
  <c r="BK86"/>
  <c r="J86"/>
  <c r="BK85"/>
  <c r="J85"/>
  <c r="BK84"/>
  <c r="J84"/>
  <c r="J56"/>
  <c r="J27"/>
  <c i="1" r="AG54"/>
  <c i="4" r="J87"/>
  <c r="BE87"/>
  <c r="J30"/>
  <c i="1" r="AV54"/>
  <c i="4" r="F30"/>
  <c i="1" r="AZ54"/>
  <c i="4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3"/>
  <c r="AX53"/>
  <c i="3" r="BI115"/>
  <c r="BH115"/>
  <c r="BG115"/>
  <c r="BF115"/>
  <c r="T115"/>
  <c r="T114"/>
  <c r="T113"/>
  <c r="R115"/>
  <c r="R114"/>
  <c r="R113"/>
  <c r="P115"/>
  <c r="P114"/>
  <c r="P113"/>
  <c r="BK115"/>
  <c r="BK114"/>
  <c r="J114"/>
  <c r="BK113"/>
  <c r="J113"/>
  <c r="J115"/>
  <c r="BE115"/>
  <c r="J60"/>
  <c r="J59"/>
  <c r="BI111"/>
  <c r="BH111"/>
  <c r="BG111"/>
  <c r="BF111"/>
  <c r="T111"/>
  <c r="R111"/>
  <c r="P111"/>
  <c r="BK111"/>
  <c r="J111"/>
  <c r="BE111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83"/>
  <c r="F34"/>
  <c i="1" r="BD53"/>
  <c i="3" r="BH83"/>
  <c r="F33"/>
  <c i="1" r="BC53"/>
  <c i="3" r="BG83"/>
  <c r="F32"/>
  <c i="1" r="BB53"/>
  <c i="3" r="BF83"/>
  <c r="J31"/>
  <c i="1" r="AW53"/>
  <c i="3" r="F31"/>
  <c i="1" r="BA53"/>
  <c i="3" r="T83"/>
  <c r="T82"/>
  <c r="T81"/>
  <c r="T80"/>
  <c r="R83"/>
  <c r="R82"/>
  <c r="R81"/>
  <c r="R80"/>
  <c r="P83"/>
  <c r="P82"/>
  <c r="P81"/>
  <c r="P80"/>
  <c i="1" r="AU53"/>
  <c i="3" r="BK83"/>
  <c r="BK82"/>
  <c r="J82"/>
  <c r="BK81"/>
  <c r="J81"/>
  <c r="BK80"/>
  <c r="J80"/>
  <c r="J56"/>
  <c r="J27"/>
  <c i="1" r="AG53"/>
  <c i="3" r="J83"/>
  <c r="BE83"/>
  <c r="J30"/>
  <c i="1" r="AV53"/>
  <c i="3" r="F30"/>
  <c i="1" r="AZ53"/>
  <c i="3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AY52"/>
  <c r="AX52"/>
  <c i="2"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0"/>
  <c r="BI99"/>
  <c r="BH99"/>
  <c r="BG99"/>
  <c r="BF99"/>
  <c r="T99"/>
  <c r="T98"/>
  <c r="R99"/>
  <c r="R98"/>
  <c r="P99"/>
  <c r="P98"/>
  <c r="BK99"/>
  <c r="BK98"/>
  <c r="J98"/>
  <c r="J99"/>
  <c r="BE99"/>
  <c r="J5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3"/>
  <c r="F34"/>
  <c i="1" r="BD52"/>
  <c i="2" r="BH83"/>
  <c r="F33"/>
  <c i="1" r="BC52"/>
  <c i="2" r="BG83"/>
  <c r="F32"/>
  <c i="1" r="BB52"/>
  <c i="2" r="BF83"/>
  <c r="J31"/>
  <c i="1" r="AW52"/>
  <c i="2" r="F31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6"/>
  <c r="J27"/>
  <c i="1" r="AG52"/>
  <c i="2" r="J83"/>
  <c r="BE83"/>
  <c r="J30"/>
  <c i="1" r="AV52"/>
  <c i="2" r="F30"/>
  <c i="1" r="AZ52"/>
  <c i="2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<sst xmlns="http://schemas.openxmlformats.org/spreadsheetml/2006/main">
  <si>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</si>
  <si>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</si>
  <si>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</si>
  <si>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</si>
  <si>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</si>
  <si>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</si>
  <si>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</si>
  <si>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{db6aea43-d893-4b4d-b903-ecc562803693}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</si>
  <si>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</si>
  <si>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</si>
  <si>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</si>
  <si>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</si>
  <si>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</si>
  <si>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</si>
  <si>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</si>
  <si>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</si>
  <si>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Nymburk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</si>
  <si>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</si>
  <si>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</si>
  <si>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III/330 Nymburk, most ev. č. 330-003</t>
  </si>
  <si>
    <t>KSO:</t>
  </si>
  <si>
    <t>821 11</t>
  </si>
  <si>
    <t>CC-CZ:</t>
  </si>
  <si>
    <t>2141</t>
  </si>
  <si>
    <t>Místo:</t>
  </si>
  <si>
    <t>Datum:</t>
  </si>
  <si>
    <t>9. 1. 2018</t>
  </si>
  <si>
    <t>CZ-CPA:</t>
  </si>
  <si>
    <t>42.13.20</t>
  </si>
  <si>
    <t>Zadavatel:</t>
  </si>
  <si>
    <t>IČ:</t>
  </si>
  <si>
    <t/>
  </si>
  <si>
    <t>Středočeský kraj</t>
  </si>
  <si>
    <t>DIČ:</t>
  </si>
  <si>
    <t>Uchazeč:</t>
  </si>
  <si>
    <t>Vyplň údaj</t>
  </si>
  <si>
    <t>Projektant:</t>
  </si>
  <si>
    <t>60193280</t>
  </si>
  <si>
    <t xml:space="preserve">VPÚ DECO PRAHA  a.s.</t>
  </si>
  <si>
    <t>CZ60193280	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</si>
  <si>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</si>
  <si>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</si>
  <si>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</si>
  <si>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</si>
  <si>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</si>
  <si>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</si>
  <si>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</si>
  <si>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</si>
  <si>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</si>
  <si>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</si>
  <si>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</si>
  <si>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</si>
  <si>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</si>
  <si>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</si>
  <si>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</si>
  <si>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</si>
  <si>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</si>
  <si>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</si>
  <si>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</si>
  <si>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</si>
  <si>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</si>
  <si>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</si>
  <si>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</si>
  <si>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</si>
  <si>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</si>
  <si>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</si>
  <si>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</si>
  <si>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</si>
  <si>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</si>
  <si>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</si>
  <si>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</si>
  <si>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</si>
  <si>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</si>
  <si>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</si>
  <si>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</si>
  <si>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</si>
  <si>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</si>
  <si>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</si>
  <si>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</si>
  <si>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</si>
  <si>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</si>
  <si>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020</t>
  </si>
  <si>
    <t>Příprava území</t>
  </si>
  <si>
    <t>STA</t>
  </si>
  <si>
    <t>1</t>
  </si>
  <si>
    <t>{d7eb1440-c88b-4cbd-a2aa-78e95e0c89ab}</t>
  </si>
  <si>
    <t>821 11 2</t>
  </si>
  <si>
    <t>2</t>
  </si>
  <si>
    <t>SO 182</t>
  </si>
  <si>
    <t>DIO</t>
  </si>
  <si>
    <t>{068e6b8f-a068-4556-9a97-dfbe030f7aa5}</t>
  </si>
  <si>
    <t>SO 186</t>
  </si>
  <si>
    <t>Stavební úpravy objízdných tras</t>
  </si>
  <si>
    <t>{d93884e0-a5dd-417c-b3d5-9f648899c7e4}</t>
  </si>
  <si>
    <t>SO 201</t>
  </si>
  <si>
    <t>Most ev.č. 330-003</t>
  </si>
  <si>
    <t>{346ae095-d712-4d86-8cfe-f19c1ca36280}</t>
  </si>
  <si>
    <t>SO 320</t>
  </si>
  <si>
    <t>Úprava vodoteče</t>
  </si>
  <si>
    <t>{7ba6121d-4f7c-44dc-8c72-24e9b1662794}</t>
  </si>
  <si>
    <t>SO 901</t>
  </si>
  <si>
    <t>Provizorní lávka</t>
  </si>
  <si>
    <t>{9cbdebaa-b01c-4785-a20a-7291852f15d7}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</si>
  <si>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</si>
  <si>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</si>
  <si>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</si>
  <si>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</si>
  <si>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</si>
  <si>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</si>
  <si>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</si>
  <si>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020 - Příprava území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</si>
  <si>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</si>
  <si>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</si>
  <si>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</si>
  <si>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</si>
  <si>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</si>
  <si>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</si>
  <si>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</si>
  <si>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</si>
  <si>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</si>
  <si>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</si>
  <si>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</si>
  <si>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</si>
  <si>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</si>
  <si>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</si>
  <si>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</si>
  <si>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</si>
  <si>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</si>
  <si>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</si>
  <si>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</si>
  <si>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</si>
  <si>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</si>
  <si>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</si>
  <si>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</si>
  <si>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</si>
  <si>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</si>
  <si>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</si>
  <si>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</si>
  <si>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</si>
  <si>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111101101</t>
  </si>
  <si>
    <t>Odstranění travin z celkové plochy do 0,1 ha</t>
  </si>
  <si>
    <t>ha</t>
  </si>
  <si>
    <t>CS ÚRS 2017 01</t>
  </si>
  <si>
    <t>4</t>
  </si>
  <si>
    <t>1560946804</t>
  </si>
  <si>
    <t>VV</t>
  </si>
  <si>
    <t xml:space="preserve">(200+220)*1,202*0,001    "odměřeno z půdorysu koord.situace x koef. na sklon svahu </t>
  </si>
  <si>
    <t>111201101</t>
  </si>
  <si>
    <t>Odstranění křovin a stromů průměru kmene do 100 mm i s kořeny z celkové plochy do 1000 m2</t>
  </si>
  <si>
    <t>m2</t>
  </si>
  <si>
    <t>-1474804070</t>
  </si>
  <si>
    <t>P</t>
  </si>
  <si>
    <t>Poznámka k položce:
Kácení a mýcení křovin náletové zeleně na ploše dočasného záboru
vč. naložení na dopravní prostředek</t>
  </si>
  <si>
    <t xml:space="preserve">(200+220)*1,202*0,10    "odměřeno z půdorysu koord.situace x koef. na sklon svahu x 10% </t>
  </si>
  <si>
    <t>3</t>
  </si>
  <si>
    <t>121101102</t>
  </si>
  <si>
    <t>Sejmutí ornice s přemístěním na vzdálenost do 100 m</t>
  </si>
  <si>
    <t>m3</t>
  </si>
  <si>
    <t>-1693572528</t>
  </si>
  <si>
    <t xml:space="preserve">Poznámka k položce:
vč. uložení na místě pro zpětné ohumusování
</t>
  </si>
  <si>
    <t xml:space="preserve">(200+220)*0,20   "ploha dočasného záboru dle koord. situace x odhad tl. 20 cm</t>
  </si>
  <si>
    <t>162301501</t>
  </si>
  <si>
    <t>Vodorovné přemístění křovin do 5 km D kmene do 100 mm</t>
  </si>
  <si>
    <t>1279512832</t>
  </si>
  <si>
    <t>Poznámka k položce:
odvoz náletových travin a křovin na skládku dle pol. 111201101</t>
  </si>
  <si>
    <t>5</t>
  </si>
  <si>
    <t>171201201</t>
  </si>
  <si>
    <t>Uložení sypaniny na skládky</t>
  </si>
  <si>
    <t>1709596537</t>
  </si>
  <si>
    <t xml:space="preserve">Poznámka k položce:
dle pol. 111201101, pol. 938902113 a pol. 111101101 - mýcené křoviny, čištění příkopů a traviny
</t>
  </si>
  <si>
    <t>(100*0,5)+(50,484*0,1)+(505*0,15)</t>
  </si>
  <si>
    <t>6</t>
  </si>
  <si>
    <t>171201211</t>
  </si>
  <si>
    <t>Poplatek za uložení odpadu ze sypaniny na skládce (skládkovné)</t>
  </si>
  <si>
    <t>t</t>
  </si>
  <si>
    <t>-47434367</t>
  </si>
  <si>
    <t>130,798*2,5 'Přepočtené koeficientem množství</t>
  </si>
  <si>
    <t>9</t>
  </si>
  <si>
    <t>Ostatní konstrukce a práce, bourání</t>
  </si>
  <si>
    <t>7</t>
  </si>
  <si>
    <t>938902113</t>
  </si>
  <si>
    <t>Čištění příkopů komunikací příkopovým rypadlem objem nánosu do 0,5 m3/m</t>
  </si>
  <si>
    <t>m</t>
  </si>
  <si>
    <t>-1609705563</t>
  </si>
  <si>
    <t xml:space="preserve">50+50   "pročištění koryta před vtokem a za výtokem</t>
  </si>
  <si>
    <t>997</t>
  </si>
  <si>
    <t>Přesun sutě</t>
  </si>
  <si>
    <t>8</t>
  </si>
  <si>
    <t>997221551</t>
  </si>
  <si>
    <t>Vodorovná doprava suti ze sypkých materiálů do 1 km</t>
  </si>
  <si>
    <t>-1720245195</t>
  </si>
  <si>
    <t>Poznámka k položce:
dle pol. 938902113 - odpad z čištění příkopů</t>
  </si>
  <si>
    <t>997221559</t>
  </si>
  <si>
    <t>Příplatek ZKD 1 km u vodorovné dopravy suti ze sypkých materiálů</t>
  </si>
  <si>
    <t>319646909</t>
  </si>
  <si>
    <t xml:space="preserve">32,4*9    "odhad 10 km celkem</t>
  </si>
  <si>
    <t>SO 182 - DIO</t>
  </si>
  <si>
    <t xml:space="preserve"> </t>
  </si>
  <si>
    <t>VRN - Vedlejší rozpočtové náklady</t>
  </si>
  <si>
    <t xml:space="preserve">    VRN9 - Ostatní náklady</t>
  </si>
  <si>
    <t>913121111</t>
  </si>
  <si>
    <t>Montáž a demontáž dočasné dopravní značky kompletní základní</t>
  </si>
  <si>
    <t>kus</t>
  </si>
  <si>
    <t>1855474616</t>
  </si>
  <si>
    <t>Poznámka k položce:
značky dle situace</t>
  </si>
  <si>
    <t xml:space="preserve">2  "B1</t>
  </si>
  <si>
    <t xml:space="preserve">3  "B4</t>
  </si>
  <si>
    <t xml:space="preserve">1   "IS11a</t>
  </si>
  <si>
    <t xml:space="preserve">9   "IS11b</t>
  </si>
  <si>
    <t xml:space="preserve">9   "IS11c</t>
  </si>
  <si>
    <t xml:space="preserve">2   "IP10a</t>
  </si>
  <si>
    <t xml:space="preserve">1   "IP22</t>
  </si>
  <si>
    <t xml:space="preserve">4   "E9</t>
  </si>
  <si>
    <t xml:space="preserve">3   "E13</t>
  </si>
  <si>
    <t xml:space="preserve">8   "značky nezakreslené v situaci</t>
  </si>
  <si>
    <t>Součet</t>
  </si>
  <si>
    <t>913121212</t>
  </si>
  <si>
    <t>Příplatek k dočasné dopravní značce kompletní zvětšené za první a ZKD den použití</t>
  </si>
  <si>
    <t>828109672</t>
  </si>
  <si>
    <t>Poznámka k položce:
dle pol. č. 913121111 x koef. 180 (počet dní - 6 měsíců á 30 dnů)</t>
  </si>
  <si>
    <t>42*180 'Přepočtené koeficientem množství</t>
  </si>
  <si>
    <t>913221111</t>
  </si>
  <si>
    <t>Montáž a demontáž dočasné dopravní zábrany Z2 světelné šířky 1,5 m se 3 světly</t>
  </si>
  <si>
    <t>977877076</t>
  </si>
  <si>
    <t>Poznámka k položce:
Z2+ 3x S7 typ 1, osazené na sloupkách a podstavcích, které jsou součástí této položky, dle situace</t>
  </si>
  <si>
    <t>913221211</t>
  </si>
  <si>
    <t>Příplatek k dočasné dopravní zábraně Z2 světelné šířky 1,5m se 3 světly za první a ZKD den použití</t>
  </si>
  <si>
    <t>122982960</t>
  </si>
  <si>
    <t>Poznámka k položce:
dle pol. č. 913221111 x koef. 180 (počet dní - 6 měsíců á 30 dnů)</t>
  </si>
  <si>
    <t>2*180 'Přepočtené koeficientem množství</t>
  </si>
  <si>
    <t>913921131</t>
  </si>
  <si>
    <t>Dočasné omezení platnosti zakrytí základní dopravní značky</t>
  </si>
  <si>
    <t>-290293555</t>
  </si>
  <si>
    <t xml:space="preserve">1     "B 13 - dle situace</t>
  </si>
  <si>
    <t xml:space="preserve">1     "E 13 - dle situace</t>
  </si>
  <si>
    <t xml:space="preserve">1     "IS 3c - dle situace</t>
  </si>
  <si>
    <t xml:space="preserve">1     "IS 3a - dle situace</t>
  </si>
  <si>
    <t xml:space="preserve">2     "IS 9b - dle situace</t>
  </si>
  <si>
    <t>913921132</t>
  </si>
  <si>
    <t>Dočasné omezení platnosti odkrytí základní dopravní značky</t>
  </si>
  <si>
    <t>-1282288370</t>
  </si>
  <si>
    <t xml:space="preserve">Poznámka k položce:
dle pol. č. 913921131
</t>
  </si>
  <si>
    <t>VRN</t>
  </si>
  <si>
    <t>Vedlejší rozpočtové náklady</t>
  </si>
  <si>
    <t>VRN9</t>
  </si>
  <si>
    <t>Ostatní náklady</t>
  </si>
  <si>
    <t>090001000</t>
  </si>
  <si>
    <t>kpl</t>
  </si>
  <si>
    <t>1024</t>
  </si>
  <si>
    <t>720702896</t>
  </si>
  <si>
    <t>Poznámka k položce:
Projednání vyjímky ze stávajícího zákazu vjezdu vozidel, jejichž okamžitá hm. přesahuje 12t, dle TZ</t>
  </si>
  <si>
    <t>SO 186 - Stavební úpravy objízdných tras</t>
  </si>
  <si>
    <t xml:space="preserve">    5 - Komunikace pozemní</t>
  </si>
  <si>
    <t xml:space="preserve">    VRN3 - Zařízení staveniště</t>
  </si>
  <si>
    <t>113154334</t>
  </si>
  <si>
    <t>Frézování živičného krytu tl 100 mm pruh š 2 m pl do 10000 m2 bez překážek v trase</t>
  </si>
  <si>
    <t>662242845</t>
  </si>
  <si>
    <t>Poznámka k položce:
Frézování vozovky v tl. 100 mm na vybraných úsecích, kompletní provedení včetně všech souvisejících prací, odfrézovaný materiál odkoupí zhotovitel (bude čerpáno dle skutečnosti, dle pasportu)</t>
  </si>
  <si>
    <t xml:space="preserve">(7500+15000)*5,5*0,05   "délka objízdné trasy dle TZ * odhad šířky trasy * 5% odhad plochy</t>
  </si>
  <si>
    <t>Komunikace pozemní</t>
  </si>
  <si>
    <t>569831111</t>
  </si>
  <si>
    <t>Zpevnění krajnic štěrkodrtí tl 100 mm</t>
  </si>
  <si>
    <t>1493041830</t>
  </si>
  <si>
    <t xml:space="preserve">(7500+15000)*0,75*2*0,05   "délka objízdné trasy dle TZ * šířka krajnice * na obou stranách komunikace * cca na 5% (dle pol. č. 113154334)</t>
  </si>
  <si>
    <t>572213111</t>
  </si>
  <si>
    <t>Vyspravení výtluků na krajnicích a komunikacích recyklátem</t>
  </si>
  <si>
    <t>-1809187310</t>
  </si>
  <si>
    <t>Poznámka k položce:
vyspravení jednotlivých výtluků, kompletní provedení včetně všech souvisejících prací, (bude čerpáno dle skutečnosti, dle pasportu)</t>
  </si>
  <si>
    <t xml:space="preserve">(7500+15000)*5,5*0,05*0,3   "délka objízdné trasy * odhad šířky trasy * odhad tl. výtluků * 30% odhad vysprávek</t>
  </si>
  <si>
    <t>572531122</t>
  </si>
  <si>
    <t>Ošetření trhlin asfaltovou sanační hmotou š do 30 mm</t>
  </si>
  <si>
    <t>-459927396</t>
  </si>
  <si>
    <t>Poznámka k položce:
ošetření trhlin na vozovce či po odfrézování, kompletní provedení včetně všech souvisejících prací, odhad 0,5 m trhliny na 1 m trasy (bude čerpáno dle skutečnosti, dle pasportu)</t>
  </si>
  <si>
    <t>573231107</t>
  </si>
  <si>
    <t>Postřik živičný spojovací ze silniční emulze v množství 0,40 kg/m2</t>
  </si>
  <si>
    <t>1122665966</t>
  </si>
  <si>
    <t>Poznámka k položce:
nad vrstvou ACL - dle pol. č. 577155122</t>
  </si>
  <si>
    <t>573231109</t>
  </si>
  <si>
    <t>Postřik živičný spojovací ze silniční emulze v množství 0,60 kg/m2</t>
  </si>
  <si>
    <t>996194438</t>
  </si>
  <si>
    <t>Poznámka k položce:
pod vrstvou ACL - dle pol. č. 577155122</t>
  </si>
  <si>
    <t>577134121</t>
  </si>
  <si>
    <t>Asfaltový beton vrstva obrusná ACO 11 (ABS) tř. I tl 40 mm š přes 3 m z nemodifikovaného asfaltu</t>
  </si>
  <si>
    <t>446517630</t>
  </si>
  <si>
    <t>Poznámka k položce:
dle pol. č. 113154334 (bude čerpáno dle skutečnosti, dle pasportu)</t>
  </si>
  <si>
    <t>577155122</t>
  </si>
  <si>
    <t>Asfaltový beton vrstva ložní ACL 16 (ABH) tl 60 mm š přes 3 m z nemodifikovaného asfaltu</t>
  </si>
  <si>
    <t>-251265149</t>
  </si>
  <si>
    <t>Poznámka k položce:
dle pol. č. 577134121 x koef. rozšíření vrstvy</t>
  </si>
  <si>
    <t>6187,5*1,03 'Přepočtené koeficientem množství</t>
  </si>
  <si>
    <t>915111112</t>
  </si>
  <si>
    <t>Vodorovné dopravní značení dělící čáry souvislé š 125 mm retroreflexní bílá barva</t>
  </si>
  <si>
    <t>-1295000787</t>
  </si>
  <si>
    <t xml:space="preserve">Poznámka k položce:
Obnova VDZ - I. fáze </t>
  </si>
  <si>
    <t xml:space="preserve">(7500+15000)*2*0,05   "délka objízdné trasy dle TZ * na obou stranách komunikace * cca na 5% (dle pol. č. 113154334)</t>
  </si>
  <si>
    <t>10</t>
  </si>
  <si>
    <t>915211112</t>
  </si>
  <si>
    <t>Vodorovné dopravní značení dělící čáry souvislé š 125 mm retroreflexní bílý plast</t>
  </si>
  <si>
    <t>1006024823</t>
  </si>
  <si>
    <t xml:space="preserve">Poznámka k položce:
Obnova VDZ - II. fáze, dle pol. č. 915111112
</t>
  </si>
  <si>
    <t>11</t>
  </si>
  <si>
    <t>938908411</t>
  </si>
  <si>
    <t>Čištění vozovek splachováním vodou</t>
  </si>
  <si>
    <t>-579232903</t>
  </si>
  <si>
    <t xml:space="preserve">(7500+15000)*5,5      "délka objízdné trasy dle TZ * odhadnutá šířka</t>
  </si>
  <si>
    <t>12</t>
  </si>
  <si>
    <t>938909612</t>
  </si>
  <si>
    <t>Odstranění nánosu na krajnicích tl do 200 mm</t>
  </si>
  <si>
    <t>1429645668</t>
  </si>
  <si>
    <t>Poznámka k položce:
dle pol. č. 569831111</t>
  </si>
  <si>
    <t>13</t>
  </si>
  <si>
    <t>-1191856693</t>
  </si>
  <si>
    <t xml:space="preserve">1687,5*0,2*2,0   "dle pol. č. 938909612 x tl. 0,2 m x koef. přepočtu na tuny</t>
  </si>
  <si>
    <t>14</t>
  </si>
  <si>
    <t>1939477135</t>
  </si>
  <si>
    <t>Poznámka k položce:
dle pol. č. 997221551 x koef. 19 (odvoz do 20 km)</t>
  </si>
  <si>
    <t>675*19 'Přepočtené koeficientem množství</t>
  </si>
  <si>
    <t>997221855</t>
  </si>
  <si>
    <t>Poplatek za uložení odpadu z kameniva na skládce (skládkovné)</t>
  </si>
  <si>
    <t>1893090781</t>
  </si>
  <si>
    <t>Poznámka k položce:
dle pol. č. 997221551</t>
  </si>
  <si>
    <t>VRN3</t>
  </si>
  <si>
    <t>Zařízení staveniště</t>
  </si>
  <si>
    <t>16</t>
  </si>
  <si>
    <t>031002000</t>
  </si>
  <si>
    <t>Související práce pro zařízení staveniště</t>
  </si>
  <si>
    <t>54370404</t>
  </si>
  <si>
    <t>Poznámka k položce:
Pasport objízdné trasy - stav trasy bude před uzavírkou zmapován</t>
  </si>
  <si>
    <t>17</t>
  </si>
  <si>
    <t>092002000</t>
  </si>
  <si>
    <t>Ostatní náklady související s provozem</t>
  </si>
  <si>
    <t>1981237758</t>
  </si>
  <si>
    <t>Poznámka k položce:
Kontrola v celé délce objízdné trasy po ukončení uzavírky</t>
  </si>
  <si>
    <t>SO 201 - Most ev.č. 330-003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</si>
  <si>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</si>
  <si>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</si>
  <si>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</si>
  <si>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</si>
  <si>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</si>
  <si>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</si>
  <si>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</si>
  <si>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VRN1 - Průzkumné, geodetické a projektové práce</t>
  </si>
  <si>
    <t xml:space="preserve">    VRN4 - Inženýrská činnost</t>
  </si>
  <si>
    <t xml:space="preserve">    VRN5 - Finanční náklady</t>
  </si>
  <si>
    <t>1937532386</t>
  </si>
  <si>
    <t>Poznámka k položce:
odstranění náletových travin a křovin v příkopu a jeho okolí na vtoku a výtoku 
vč. naložení na dopravní prostředek</t>
  </si>
  <si>
    <t xml:space="preserve">(75+91)*1,2*0,7    "odměřeno z půdorysu x koef. na sklon svahu - cca 70% z celkové plochy</t>
  </si>
  <si>
    <t>112151355</t>
  </si>
  <si>
    <t>Kácení stromu s postupným spouštěním koruny a kmene D do 0,6 m</t>
  </si>
  <si>
    <t>-2087745407</t>
  </si>
  <si>
    <t>Poznámka k položce:
dle fotodokumentace u vtoku
vč.naložení větví a kmene na dopravní prostředek</t>
  </si>
  <si>
    <t>112201000R</t>
  </si>
  <si>
    <t>Bourání stávajícího bilboardu</t>
  </si>
  <si>
    <t>676093483</t>
  </si>
  <si>
    <t>Poznámka k položce:
bourání stáv.bilboardu vč. sloupků a základových patek, vč. naložení, odvozu a uložení na skládku a poplatku za skládku.</t>
  </si>
  <si>
    <t>112201102</t>
  </si>
  <si>
    <t>Odstranění pařezů D do 500 mm</t>
  </si>
  <si>
    <t>-1395511140</t>
  </si>
  <si>
    <t xml:space="preserve">Poznámka k položce:
dle pol. 112151355
vč.naložení  na dopravní prostředek</t>
  </si>
  <si>
    <t>113107223</t>
  </si>
  <si>
    <t>Odstranění podkladu pl přes 200 m2 z kameniva drceného tl 300 mm</t>
  </si>
  <si>
    <t>348702547</t>
  </si>
  <si>
    <t>Poznámka k položce:
odstranění podkl. vrstev komunikace v místě úprav v tl. cca 220 mm</t>
  </si>
  <si>
    <t>"bourání podkladních vrstev stáv. komunikace v místě úprav - odměřeno z půdorysu bourání</t>
  </si>
  <si>
    <t xml:space="preserve">205    "za O1 (směr Zvěřínek)</t>
  </si>
  <si>
    <t xml:space="preserve">200    "za O2 (směr Nymburk)</t>
  </si>
  <si>
    <t xml:space="preserve">43,23    "na mostě - dle šrafa v situaci bourání</t>
  </si>
  <si>
    <t>113107243</t>
  </si>
  <si>
    <t>Odstranění podkladu pl přes 200 m2 živičných tl 150 mm</t>
  </si>
  <si>
    <t>1036392075</t>
  </si>
  <si>
    <t>Poznámka k položce:
odstranění starších (pravděpodobně živičných) podkladních vrstev vozovky v tl. 150 mm po odfrézování obrusné vrstvy</t>
  </si>
  <si>
    <t>113154114</t>
  </si>
  <si>
    <t>Frézování živičného krytu tl 100 mm pruh š 0,5 m pl do 500 m2 bez překážek v trase</t>
  </si>
  <si>
    <t>1500865916</t>
  </si>
  <si>
    <t xml:space="preserve">Poznámka k položce:
Vyfrézovaný materiál (který nebude použit zpětně na stavbě) odkoupí zhotovitel včetně odvozu </t>
  </si>
  <si>
    <t>"odfrézování asfaltobet. vrstev komunikace v místě úprav - odměřeno z půdorysu bourání</t>
  </si>
  <si>
    <t>115001104</t>
  </si>
  <si>
    <t>Převedení vody potrubím DN do 300</t>
  </si>
  <si>
    <t>1925150299</t>
  </si>
  <si>
    <t xml:space="preserve">Poznámka k položce:
Dočasné zatrubnění příkopu - montáž a demontáž, potrubí bude položeno na upravené dno ve výkopu pro most 
Zemní práce jsou součástí výkopů pro most </t>
  </si>
  <si>
    <t>115101202</t>
  </si>
  <si>
    <t>Čerpání vody na dopravní výšku do 10 m průměrný přítok do 1000 l/min</t>
  </si>
  <si>
    <t>hod</t>
  </si>
  <si>
    <t>-1237170444</t>
  </si>
  <si>
    <t xml:space="preserve">Poznámka k položce:
vč. čerpacích jímek </t>
  </si>
  <si>
    <t xml:space="preserve">6*20*10   "odhad - 6 měsíců po 20-ti prac.dnech, 10 hodin pracovní doba</t>
  </si>
  <si>
    <t>122201402</t>
  </si>
  <si>
    <t>Vykopávky v zemníku na suchu v hornině tř. 3 objem do 1000 m3</t>
  </si>
  <si>
    <t>1515390797</t>
  </si>
  <si>
    <t>Poznámka k položce:
sypanina pro zásypy za opěrami dle pol. 174101101a</t>
  </si>
  <si>
    <t>122201409</t>
  </si>
  <si>
    <t>Příplatek za lepivost u vykopávek v zemníku na suchu v hornině tř. 3</t>
  </si>
  <si>
    <t>-1728629876</t>
  </si>
  <si>
    <t>122202001R</t>
  </si>
  <si>
    <t xml:space="preserve">Poplatek za zemník - zemina pro zásyp </t>
  </si>
  <si>
    <t>-921615492</t>
  </si>
  <si>
    <t xml:space="preserve">Poznámka k položce:
velmi vhodná zemina pro zásyp za opěrami dle ČSN 72 1002 - dle položky 174101101a, vynásobeno koef. 2,0 (2,0 t/m3)  </t>
  </si>
  <si>
    <t>193,614*2 'Přepočtené koeficientem množství</t>
  </si>
  <si>
    <t>122202002R</t>
  </si>
  <si>
    <t>Poplatek za zemník - ornice</t>
  </si>
  <si>
    <t>1828570355</t>
  </si>
  <si>
    <t xml:space="preserve">Poznámka k položce:
ornice pro ohumusování dle položky 167101102, vynásobeno koef. 2,0 (2,0 t/m3)  </t>
  </si>
  <si>
    <t>23,953*2 'Přepočtené koeficientem množství</t>
  </si>
  <si>
    <t>125703312</t>
  </si>
  <si>
    <t>Čištění melioračních kanálů naplaveniny tl přes 250 do 500 mm dno zpevněné kamenem</t>
  </si>
  <si>
    <t>-581732141</t>
  </si>
  <si>
    <t>Poznámka k položce:
odstranění naplavenin a usazenin v prostoru pod mostem a v příkopu na vtoku a výtoku 
vč. naložení na dopravní prostředek</t>
  </si>
  <si>
    <t>"dle výkresu bourání a půdorysu</t>
  </si>
  <si>
    <t xml:space="preserve">0,5*1,9*9,2   "pod stáv. konstrukcí mostu - tl. vrstvy x š. x dl.</t>
  </si>
  <si>
    <t xml:space="preserve">0,5*(35*1,202)    "stěny a dno příkopu na vtoku - tl. x plocha x koef. sklonu</t>
  </si>
  <si>
    <t xml:space="preserve">0,5*(40*1,25)    "stěny a dno příkopu na výtoku - dtto</t>
  </si>
  <si>
    <t>131201202</t>
  </si>
  <si>
    <t>Hloubení jam zapažených v hornině tř. 3 objemu do 1000 m3</t>
  </si>
  <si>
    <t>-548514827</t>
  </si>
  <si>
    <t>Poznámka k položce:
vč. naložení na dopravní prostředek</t>
  </si>
  <si>
    <t>"výkop pro mostní rám - dle podél. řezu a dle půdorysu</t>
  </si>
  <si>
    <t xml:space="preserve">(72,7-8,1)*7,12    "(plocha výkopu v šikmém pod.řezu - plocha stáv.kam.kce) x dl. výkopu kolmá</t>
  </si>
  <si>
    <t xml:space="preserve">"výkop pro křídla za opěrou </t>
  </si>
  <si>
    <t xml:space="preserve">6*(8+8)   "výkop dle kolmý příčný řez na výtoku - plocha x dl.z půd.</t>
  </si>
  <si>
    <t xml:space="preserve">9*(10+8)    "výkop dle kolmý příčný řez na vtoku - plocha x dl.z půd.</t>
  </si>
  <si>
    <t>131201209</t>
  </si>
  <si>
    <t>Příplatek za lepivost u hloubení jam zapažených v hornině tř. 3</t>
  </si>
  <si>
    <t>-1625529863</t>
  </si>
  <si>
    <t>132201101</t>
  </si>
  <si>
    <t>Hloubení rýh š do 600 mm v hornině tř. 3 objemu do 100 m3</t>
  </si>
  <si>
    <t>-1974330641</t>
  </si>
  <si>
    <t>Poznámka k položce:
rýhy pro betonové prahy pro zakončení dlažby v korytě příkopu</t>
  </si>
  <si>
    <t>"odměřeno z půdorysu a příč. řezů</t>
  </si>
  <si>
    <t xml:space="preserve">0,5*1,0*4,73*1,202    "rýha pro práh na vtokové straně - š. x v. x dl. x koef. sklonu</t>
  </si>
  <si>
    <t xml:space="preserve">0,5*1,0*4,56*1,202    "rýha pro práh na výtokové straně - dtto</t>
  </si>
  <si>
    <t>18</t>
  </si>
  <si>
    <t>132201109</t>
  </si>
  <si>
    <t>Příplatek za lepivost k hloubení rýh š do 600 mm v hornině tř. 3</t>
  </si>
  <si>
    <t>1854724442</t>
  </si>
  <si>
    <t>19</t>
  </si>
  <si>
    <t>153112122</t>
  </si>
  <si>
    <t>Zaberanění ocelových štětovnic na dl do 8 m ve standardních podmínkách z terénu</t>
  </si>
  <si>
    <t>-1790220938</t>
  </si>
  <si>
    <t>Poznámka k položce:
dočasné pažení výkopů pro zřízení provizorní lávky</t>
  </si>
  <si>
    <t>"odměřeno z půdorysu</t>
  </si>
  <si>
    <t xml:space="preserve">25*8,0    "na vtoku - délka x odhad výšky</t>
  </si>
  <si>
    <t>20</t>
  </si>
  <si>
    <t>M</t>
  </si>
  <si>
    <t>159202200</t>
  </si>
  <si>
    <t xml:space="preserve">štětovnice  dle EN 10248-1</t>
  </si>
  <si>
    <t>808949955</t>
  </si>
  <si>
    <t>Poznámka k položce:
opotřebení štětovnic dočasně zabudovaných se oceňuje ve specifikaci jako 0,5 násobek pořizovací ceny materiálu</t>
  </si>
  <si>
    <t>200*0,122 'Přepočtené koeficientem množství</t>
  </si>
  <si>
    <t>153113112</t>
  </si>
  <si>
    <t>Vytažení ocelových štětovnic dl do 12 m zaberaněných do hl 8 m z terénu ve standardnich podmínkách</t>
  </si>
  <si>
    <t>645806530</t>
  </si>
  <si>
    <t>22</t>
  </si>
  <si>
    <t>161101102</t>
  </si>
  <si>
    <t>Svislé přemístění výkopku z horniny tř. 1 až 4 hl výkopu do 4 m</t>
  </si>
  <si>
    <t>770144481</t>
  </si>
  <si>
    <t>23</t>
  </si>
  <si>
    <t>162301403</t>
  </si>
  <si>
    <t>Vodorovné přemístění větví stromů listnatých do 5 km D kmene do 700 mm</t>
  </si>
  <si>
    <t>578478677</t>
  </si>
  <si>
    <t>24</t>
  </si>
  <si>
    <t>162301413</t>
  </si>
  <si>
    <t>Vodorovné přemístění kmenů stromů listnatých do 5 km D kmene do 700 mm</t>
  </si>
  <si>
    <t>1791202522</t>
  </si>
  <si>
    <t>Poznámka k položce:
dle pol. 112151355</t>
  </si>
  <si>
    <t>25</t>
  </si>
  <si>
    <t>-717767507</t>
  </si>
  <si>
    <t>26</t>
  </si>
  <si>
    <t>162701105a</t>
  </si>
  <si>
    <t>Vodorovné přemístění do 10000 m výkopku/sypaniny z horniny tř. 1 až 4</t>
  </si>
  <si>
    <t>1970129562</t>
  </si>
  <si>
    <t>"zemina</t>
  </si>
  <si>
    <t xml:space="preserve">717,952-201,889   "zemina z výkopu dle pol. 131201202 a odečet zeminy pro použití zpět dle pol. 174101101b</t>
  </si>
  <si>
    <t xml:space="preserve">6,067    "zemina z rýh dle pol. 132201101</t>
  </si>
  <si>
    <t xml:space="preserve">54,775    "nános zeminy z čištění koryt dle pol. 125703312</t>
  </si>
  <si>
    <t>Mezisoučet</t>
  </si>
  <si>
    <t>"podkladní vrstvy komunikace pravděpodobně z MZK</t>
  </si>
  <si>
    <t xml:space="preserve">448,23*0,220    "podkl. vrstva komunikace tl. 220 mm dle pol. 113107223</t>
  </si>
  <si>
    <t>27</t>
  </si>
  <si>
    <t>162701105b</t>
  </si>
  <si>
    <t>-1125097169</t>
  </si>
  <si>
    <t xml:space="preserve">23,953   "dovoz ornice pro ohumusování dle pol. 182301121</t>
  </si>
  <si>
    <t xml:space="preserve">193,355   "dovoz zeminy pro zásyp dle pol. 174101101a</t>
  </si>
  <si>
    <t>28</t>
  </si>
  <si>
    <t>162701109</t>
  </si>
  <si>
    <t>Příplatek k vodorovnému přemístění výkopku/sypaniny z horniny tř. 1 až 4 ZKD 1000 m přes 10000 m</t>
  </si>
  <si>
    <t>-1770628621</t>
  </si>
  <si>
    <t>Poznámka k položce:
odvoz výkopů na skládku do celk. vzdálenosti 20 km</t>
  </si>
  <si>
    <t>675,516*10 'Přepočtené koeficientem množství</t>
  </si>
  <si>
    <t>29</t>
  </si>
  <si>
    <t>167101102</t>
  </si>
  <si>
    <t>Nakládání výkopku z hornin tř. 1 až 4 přes 100 m3</t>
  </si>
  <si>
    <t>1231075691</t>
  </si>
  <si>
    <t>Poznámka k položce:
nakládání zeminy pro ohumusování ze zemníku - množství (plocha) dle pol. 182301121 x tl. 100 mm - násobeno koef. 0,1</t>
  </si>
  <si>
    <t>239,532*0,1 'Přepočtené koeficientem množství</t>
  </si>
  <si>
    <t>30</t>
  </si>
  <si>
    <t>167101103</t>
  </si>
  <si>
    <t>Nakládání nebo překládání výkopku z horniny tř. 1 až 4</t>
  </si>
  <si>
    <t>-1582874749</t>
  </si>
  <si>
    <t>Poznámka k položce:
složení zeminy pro ohumusování na stavbě dle pol. 167101102</t>
  </si>
  <si>
    <t>31</t>
  </si>
  <si>
    <t>-802690378</t>
  </si>
  <si>
    <t>Poznámka k položce:
uložení přebytku zeminy a nevhodného výkopu na skládku</t>
  </si>
  <si>
    <t>32</t>
  </si>
  <si>
    <t>1605096111</t>
  </si>
  <si>
    <t>Poznámka k položce:
dle pol. 171201201 x koef. 2,0 pro převod na tuny</t>
  </si>
  <si>
    <t>675,516*2 'Přepočtené koeficientem množství</t>
  </si>
  <si>
    <t>33</t>
  </si>
  <si>
    <t>174101101a</t>
  </si>
  <si>
    <t>Zásyp jam, šachet rýh nebo kolem objektů sypaninou se zhutněním</t>
  </si>
  <si>
    <t>-237687860</t>
  </si>
  <si>
    <t>Poznámka k položce:
1/ Zásyp za opěrou nad těsnící vrstvou - nakoupený materiál - zemina velmi vhodná do násypů dle ČSN 72 1002, míra zhutnění min. D=100%, hutněno po vrstvách max. 300 mm
2/ Zásyp základů za opěrou pod těsnící vrstvou a lícových stran opěr a křídel - nakoupený materiál - zemina velmi vhodná do násypů dle ČSN 72 1002, min. míra zhutnění I=0,75-0,80 nebo D=95%, hutněno po vrstvách max. 300 mm</t>
  </si>
  <si>
    <t>"odměřeno z půdorysu a výkresů tvaru NK</t>
  </si>
  <si>
    <t>" 1/ zásyp nad těsněním</t>
  </si>
  <si>
    <t xml:space="preserve">0,78*8,8    "zásyp za opěrou O1 a mezi křídly - plocha v kolmém řezu x šikmá dl.</t>
  </si>
  <si>
    <t xml:space="preserve">0,86*8,8    "zásyp za opěrou O2 a mezi křídly - plocha v kolmém řezu x šikmá dl.</t>
  </si>
  <si>
    <t>" 2/ zásyp základů pod těsněním, boků a lícových stran křídel</t>
  </si>
  <si>
    <t xml:space="preserve">3,5*8,8    "zásyp základu opěry O1 mezi křídly - plocha x dl.</t>
  </si>
  <si>
    <t xml:space="preserve">3,5*8,8    "zásyp základu opěry O2 mezi křídly - plocha x dl.</t>
  </si>
  <si>
    <t xml:space="preserve">(13*1,8)+(13*2,8)    "zásyp křídel vč. základů na vtoku - plocha z pohledu x dl. vlevo a vpravo</t>
  </si>
  <si>
    <t xml:space="preserve">(12,34*2,0)+(12,26*2,7)    "zásyp křídel vč. základů na výtoku - plocha z pohledu x dl. </t>
  </si>
  <si>
    <t>34</t>
  </si>
  <si>
    <t>174101101b</t>
  </si>
  <si>
    <t>1551131890</t>
  </si>
  <si>
    <t xml:space="preserve">2*(0,5*0,5*1,0)   "2 kusy x odhad rozměrů - zásyp jam po pařezech zeminou ze stavby</t>
  </si>
  <si>
    <t xml:space="preserve">(12,1+12,58)*8,16    "plocha ze šikmého řezu x délka z kolm - zásyp volného prostoru mezi výkopem a novou stavbou vč zásypů - použitá zemina ze stavby</t>
  </si>
  <si>
    <t>35</t>
  </si>
  <si>
    <t>174201202</t>
  </si>
  <si>
    <t>Zásyp jam po pařezech D pařezů do 500 mm</t>
  </si>
  <si>
    <t>1157218241</t>
  </si>
  <si>
    <t>36</t>
  </si>
  <si>
    <t>181951102</t>
  </si>
  <si>
    <t>Úprava pláně v hornině tř. 1 až 4 se zhutněním</t>
  </si>
  <si>
    <t>-888784465</t>
  </si>
  <si>
    <t>Poznámka k položce:
úprava základové spáry před betonáží podkladního betonu pod základy opěr a křídel se zhutněním
dle pol. 273321118</t>
  </si>
  <si>
    <t xml:space="preserve">84,0    "odměřeno z půdorysu tvaru NK</t>
  </si>
  <si>
    <t>37</t>
  </si>
  <si>
    <t>182101101</t>
  </si>
  <si>
    <t>Svahování v zářezech v hornině tř. 1 až 4</t>
  </si>
  <si>
    <t>-1618800368</t>
  </si>
  <si>
    <t>Poznámka k položce:
vyrovnání šikmých stěn přívalového příkopu po odstranění nánosů - příprava před odlážděním</t>
  </si>
  <si>
    <t xml:space="preserve">"dle půdorysu </t>
  </si>
  <si>
    <t xml:space="preserve">22*1,202    "stěny a dno příkopu na vtoku - plocha x koef. sklonu</t>
  </si>
  <si>
    <t xml:space="preserve">17*1,202    "stěny a dno příkopu na výtoku - dtto</t>
  </si>
  <si>
    <t>38</t>
  </si>
  <si>
    <t>182301121</t>
  </si>
  <si>
    <t>Rozprostření ornice pl do 500 m2 ve svahu přes 1:5 tl vrstvy do 100 mm</t>
  </si>
  <si>
    <t>1865347795</t>
  </si>
  <si>
    <t>"odměřeno z koordinační situace</t>
  </si>
  <si>
    <t xml:space="preserve">20,0+20,0    "suché koryto na vtoku a na výtoku - odhad</t>
  </si>
  <si>
    <t xml:space="preserve">(24+49)*1,202       "za odlážděním na vtoku x koef. sklonu svahu</t>
  </si>
  <si>
    <t xml:space="preserve">(43+50)*1,202      "za odlážděním na výtoku x koef. sklonu svahu</t>
  </si>
  <si>
    <t>39</t>
  </si>
  <si>
    <t>183405211</t>
  </si>
  <si>
    <t>Výsev trávníku hydroosevem na ornici</t>
  </si>
  <si>
    <t>-2046502878</t>
  </si>
  <si>
    <t>40</t>
  </si>
  <si>
    <t>005724100</t>
  </si>
  <si>
    <t>osivo směs travní parková</t>
  </si>
  <si>
    <t>kg</t>
  </si>
  <si>
    <t>-2022046722</t>
  </si>
  <si>
    <t>239,532*0,025 'Přepočtené koeficientem množství</t>
  </si>
  <si>
    <t>41</t>
  </si>
  <si>
    <t>184802311</t>
  </si>
  <si>
    <t>Chemické odplevelení před založením kultury nad 20 m2 postřikem na široko ve svahu do 1:1</t>
  </si>
  <si>
    <t>860844720</t>
  </si>
  <si>
    <t>42</t>
  </si>
  <si>
    <t>185803113</t>
  </si>
  <si>
    <t>Ošetření trávníku shrabáním ve svahu do 1:1</t>
  </si>
  <si>
    <t>-1712822168</t>
  </si>
  <si>
    <t>Poznámka k položce:
Pokosení se shrabáním, naložením shrabu na dopravní prostředek s odvezením do vzdálenosti 20 km a vyložením shrabu</t>
  </si>
  <si>
    <t>43</t>
  </si>
  <si>
    <t>185804312</t>
  </si>
  <si>
    <t>Zalití rostlin vodou plocha přes 20 m2</t>
  </si>
  <si>
    <t>478987237</t>
  </si>
  <si>
    <t>Poznámka k položce:
zalití nově vysazených trávníků - 10 l/m2 - 3x zálivka (plocha x koef. 0,03)</t>
  </si>
  <si>
    <t>239,532*0,03 'Přepočtené koeficientem množství</t>
  </si>
  <si>
    <t>Zakládání</t>
  </si>
  <si>
    <t>44</t>
  </si>
  <si>
    <t>212311111</t>
  </si>
  <si>
    <t>Obetonování výstění příčného odvodnění mostu včetně žlabovky</t>
  </si>
  <si>
    <t>941475468</t>
  </si>
  <si>
    <t>Poznámka k položce:
obetonování vyústění drenáže za opěrami do příkopu (kaplička)</t>
  </si>
  <si>
    <t>45</t>
  </si>
  <si>
    <t>212341111</t>
  </si>
  <si>
    <t>Obetonování drenážních trub mezerovitým betonem</t>
  </si>
  <si>
    <t>-1814729366</t>
  </si>
  <si>
    <t>"obetonování drenážních trub za opěrami a křídly</t>
  </si>
  <si>
    <t xml:space="preserve">0,28*0,28*(9,28*2)    "š. x v. x celk. dl. dle pol. 212792212</t>
  </si>
  <si>
    <t>46</t>
  </si>
  <si>
    <t>212792212</t>
  </si>
  <si>
    <t>Odvodnění mostní opěry - drenážní flexibilní plastové potrubí DN 160</t>
  </si>
  <si>
    <t>-5906784</t>
  </si>
  <si>
    <t>Poznámka k položce:
perforovaná drenážní flexibilní trubka DN 150</t>
  </si>
  <si>
    <t>"odvodnění rubu opěr - odměřeno z půdorysu</t>
  </si>
  <si>
    <t xml:space="preserve">9,28    "rub O1 </t>
  </si>
  <si>
    <t xml:space="preserve">9,28    "rub O2 </t>
  </si>
  <si>
    <t>47</t>
  </si>
  <si>
    <t>212792312</t>
  </si>
  <si>
    <t>Odvodnění mostní opěry - drenážní plastové potrubí HDPE DN 160</t>
  </si>
  <si>
    <t>1097482647</t>
  </si>
  <si>
    <t>Poznámka k položce:
vyústění drenáže za opěrami z trub plast hladkých vč. napojení na flexibilní potrubí</t>
  </si>
  <si>
    <t xml:space="preserve">0,5*2    "vyústění drenáže za O1 a O2 výtoku - vč. průchodu křídlem - odměřeno z půdorysu</t>
  </si>
  <si>
    <t>48</t>
  </si>
  <si>
    <t>212972113</t>
  </si>
  <si>
    <t>Opláštění drenážních trub filtrační textilií DN 160</t>
  </si>
  <si>
    <t>1920026238</t>
  </si>
  <si>
    <t>Poznámka k položce:
dle pol. 212792212</t>
  </si>
  <si>
    <t>49</t>
  </si>
  <si>
    <t>273311123</t>
  </si>
  <si>
    <t>Základové desky z betonu prostého C 8/10</t>
  </si>
  <si>
    <t>-1546125580</t>
  </si>
  <si>
    <t>Poznámka k položce:
zlepšení základové spáry mostu hutněným hubeným betonem C 8/10-X0 tl. 0,5 m</t>
  </si>
  <si>
    <t>"odměřeno z výkresu Nový stav - př.řez šikmý a kolmý řez pod.</t>
  </si>
  <si>
    <t xml:space="preserve">12,5*6,8    "délka v př.řezu šikmém x plocha v pod. řezu kolmém</t>
  </si>
  <si>
    <t>50</t>
  </si>
  <si>
    <t>273321118</t>
  </si>
  <si>
    <t>Základové desky ze ŽB C 30/37</t>
  </si>
  <si>
    <t>-573452878</t>
  </si>
  <si>
    <t>Poznámka k položce:
základy ze želbet. C 30/37-XC4,XD2,XF3</t>
  </si>
  <si>
    <t>"odměřeno z výkresu tvaru NK</t>
  </si>
  <si>
    <t xml:space="preserve">83,89*0,45    "plocha z půdorysu x v. základu</t>
  </si>
  <si>
    <t>51</t>
  </si>
  <si>
    <t>273354111</t>
  </si>
  <si>
    <t>Bednění základových desek - zřízení</t>
  </si>
  <si>
    <t>104199995</t>
  </si>
  <si>
    <t>Poznámka k položce:
bednění základu mostního rámu a křídel</t>
  </si>
  <si>
    <t xml:space="preserve">61,33*0,45    "odměřeno z půdorysu - dl. po obvodu x v. základu</t>
  </si>
  <si>
    <t>52</t>
  </si>
  <si>
    <t>273354211</t>
  </si>
  <si>
    <t>Bednění základových desek - odstranění</t>
  </si>
  <si>
    <t>1640757014</t>
  </si>
  <si>
    <t>Poznámka k položce:
dle pol. 273354111</t>
  </si>
  <si>
    <t>53</t>
  </si>
  <si>
    <t>273361116</t>
  </si>
  <si>
    <t>Výztuž základových desek z betonářské oceli 10 505</t>
  </si>
  <si>
    <t>-1335169811</t>
  </si>
  <si>
    <t>Poznámka k položce:
výztuž základů opěr a křídel cca 180 kg/m3 betonu (množství vynásobeno koef. 0,18), dle pol. 273321118
B 500B</t>
  </si>
  <si>
    <t>37,751*0,18 'Přepočtené koeficientem množství</t>
  </si>
  <si>
    <t>54</t>
  </si>
  <si>
    <t>275311124</t>
  </si>
  <si>
    <t>Základové patky a bloky z betonu prostého C 12/15</t>
  </si>
  <si>
    <t>171097793</t>
  </si>
  <si>
    <t>"podkladní beton pod drenáží za opěrou - dle podél. řezu a výkresu NovyStav</t>
  </si>
  <si>
    <t xml:space="preserve">0,3*1,4*18,56*1,1    "tl. x v. x dl.dle pol. 212792212 + rezerva na vyspádování</t>
  </si>
  <si>
    <t>Svislé a kompletní konstrukce</t>
  </si>
  <si>
    <t>55</t>
  </si>
  <si>
    <t>317171126</t>
  </si>
  <si>
    <t>Kotvení monolitického betonu římsy do mostovky kotvou do vývrtu</t>
  </si>
  <si>
    <t>-1320475070</t>
  </si>
  <si>
    <t>Poznámka k položce:
kotvy říms vč. vrtů, výplně kapsy a podlití kotvy</t>
  </si>
  <si>
    <t xml:space="preserve">12*2    "kotvy říms na mostovce - cca po 0,5 m</t>
  </si>
  <si>
    <t>56</t>
  </si>
  <si>
    <t>548792020R</t>
  </si>
  <si>
    <t>kotva pro uchycení římsy do vývrtu</t>
  </si>
  <si>
    <t>-1525749725</t>
  </si>
  <si>
    <t>57</t>
  </si>
  <si>
    <t>317321118</t>
  </si>
  <si>
    <t>Mostní římsy ze ŽB C 30/37</t>
  </si>
  <si>
    <t>-70875960</t>
  </si>
  <si>
    <t xml:space="preserve">0,37*5,92*2   "římsa na vtoku a na výtoku na NK - průřez x dl.</t>
  </si>
  <si>
    <t xml:space="preserve">0,32*(3,6+4,1)   "římsa na křídlech na vtoku - průřez x dl.</t>
  </si>
  <si>
    <t xml:space="preserve">0,32*(3,6+4,1)    "římsa na křídlech na výtoku - průřez x dl.</t>
  </si>
  <si>
    <t>58</t>
  </si>
  <si>
    <t>317353121</t>
  </si>
  <si>
    <t>Bednění mostních říms všech tvarů - zřízení</t>
  </si>
  <si>
    <t>-1803741250</t>
  </si>
  <si>
    <t xml:space="preserve">(0,3+0,6+0,3)*5,92*2    "římsy na mostovce - (š.vyložení + v. + v.) x dl. x 2 římsy</t>
  </si>
  <si>
    <t xml:space="preserve">(0,3+0,6+0,3)*(3,6+4,1)   "římsy na křídlech na vtoku - (š.vyložení + v. + v.) x součet dl.</t>
  </si>
  <si>
    <t xml:space="preserve">(0,3+0,6+0,3)*(3,6+4,1)   "římsy na křídlech na výtoku - (š.vyložení + v. + v.) x součet dl.</t>
  </si>
  <si>
    <t>59</t>
  </si>
  <si>
    <t>317353221</t>
  </si>
  <si>
    <t>Bednění mostních říms všech tvarů - odstranění</t>
  </si>
  <si>
    <t>-119714235</t>
  </si>
  <si>
    <t>Poznámka k položce:
dle pol. 317353121</t>
  </si>
  <si>
    <t>60</t>
  </si>
  <si>
    <t>317353311</t>
  </si>
  <si>
    <t>Vložení matrice do bednění mostních říms</t>
  </si>
  <si>
    <t>-21730712</t>
  </si>
  <si>
    <t>Poznámka k položce:
matrice v bednění s vyznačením letopočtu dokončení stavby mostu je možné umístit i do bednění mostních křídel</t>
  </si>
  <si>
    <t xml:space="preserve">(0,35*0,8)*2    "2 ks - přibližný rozměr,  upřesní se v dalším stupni PD</t>
  </si>
  <si>
    <t>61</t>
  </si>
  <si>
    <t>317361116</t>
  </si>
  <si>
    <t>Výztuž mostních říms z betonářské oceli 10 505</t>
  </si>
  <si>
    <t>1897683514</t>
  </si>
  <si>
    <t>Poznámka k položce:
výztuž říms cca 170 kg/m3 betonu (množství vynásobeno koef. 0,17), množství betonu dle pol. 317321118
B 500B</t>
  </si>
  <si>
    <t>9,309*0,17 'Přepočtené koeficientem množství</t>
  </si>
  <si>
    <t>62</t>
  </si>
  <si>
    <t>317661141</t>
  </si>
  <si>
    <t>Výplň spár monolitické římsy tmelem polyuretanovým šířky spáry do 15 mm</t>
  </si>
  <si>
    <t>954173383</t>
  </si>
  <si>
    <t>Poznámka k položce:
výplň pracovních spár římsy vč. penetračního nátěru pro zvýšení přilnavosti tmelu, spára bude provedena vložením lišty</t>
  </si>
  <si>
    <t xml:space="preserve">(3,6+4,1)   "napojení říms na křídlech na vtoku - dl. x 2 ks</t>
  </si>
  <si>
    <t xml:space="preserve">(3,6+4,1)   "napojení říms na křídlech na výtoku - dl. x 2 ks</t>
  </si>
  <si>
    <t>63</t>
  </si>
  <si>
    <t>334323118</t>
  </si>
  <si>
    <t>Mostní opěry a úložné prahy ze ŽB C 30/37</t>
  </si>
  <si>
    <t>-1329958076</t>
  </si>
  <si>
    <t xml:space="preserve">Poznámka k položce:
stěny rámu ze železobetonu C 30/37-XC4,XD1,XF4 </t>
  </si>
  <si>
    <t>"odměřeno z výkresu tvaru NK - stěny rámu po úroveň prac.spáry pod horní deskou rámu</t>
  </si>
  <si>
    <t xml:space="preserve">2,1*9,8*0,6*2    "v. x dl. x tl. x 2 stěny</t>
  </si>
  <si>
    <t>64</t>
  </si>
  <si>
    <t>334323218</t>
  </si>
  <si>
    <t>Mostní křídla a závěrné zídky ze ŽB C 30/37</t>
  </si>
  <si>
    <t>1342227935</t>
  </si>
  <si>
    <t>Poznámka k položce:
křídla rámu z betonu C 30/37-XC4,XD1,XF4</t>
  </si>
  <si>
    <t xml:space="preserve">10,44*0,45    "pravé křídlo na O1 (směr Zvěřínek) - plocha x tl. </t>
  </si>
  <si>
    <t xml:space="preserve">10,66*0,45    "levé křídlo na O1 (směr Nymburk) - plocha x tl. </t>
  </si>
  <si>
    <t xml:space="preserve">10,77*0,45    "pravé křídlo na O2 (směr Nymburk) - plocha x tl. </t>
  </si>
  <si>
    <t xml:space="preserve">10,54*0,45    "levé křídlo na O2 (směr Zvěřínek) - plocha x tl. </t>
  </si>
  <si>
    <t>65</t>
  </si>
  <si>
    <t>334351112</t>
  </si>
  <si>
    <t>Bednění systémové mostních opěr a úložných prahů z překližek pro ŽB - zřízení</t>
  </si>
  <si>
    <t>-437667146</t>
  </si>
  <si>
    <t>Poznámka k položce:
bednění stěn rámu</t>
  </si>
  <si>
    <t xml:space="preserve">9,8*2,1*2*2    "stěny rámu - dl. x v. x oboustranné x 2 opěry    </t>
  </si>
  <si>
    <t xml:space="preserve">0,6*2,1*4    "boky rámu - š. x v. x 4 ks</t>
  </si>
  <si>
    <t>66</t>
  </si>
  <si>
    <t>334351211</t>
  </si>
  <si>
    <t>Bednění systémové mostních opěr a úložných prahů z překližek - odstranění</t>
  </si>
  <si>
    <t>-55858570</t>
  </si>
  <si>
    <t>67</t>
  </si>
  <si>
    <t>334352111</t>
  </si>
  <si>
    <t>Bednění mostních křídel a závěrných zídek ze systémového bednění s výplní z překližek - zřízení</t>
  </si>
  <si>
    <t>1150929226</t>
  </si>
  <si>
    <t xml:space="preserve">(10,44*2)+(0,45*2,8)    "pravé křídlo na O1 (směr Zvěřínek) - 2x plocha + bok</t>
  </si>
  <si>
    <t xml:space="preserve">(10,66*2)+(2,8*0,45)    "levé křídlo na O1 (směr Nymburk) - 2x plocha + bok</t>
  </si>
  <si>
    <t xml:space="preserve">(10,77*2)+(2,8*0,45)    "pravé křídlo na O2 (směr Nymburk) - 2x plocha + bok</t>
  </si>
  <si>
    <t xml:space="preserve">(10,54*2)+(2,8*0,45)    "levé křídlo na O2 (směr Zvěřínek) - 2x plocha + bok</t>
  </si>
  <si>
    <t>68</t>
  </si>
  <si>
    <t>334352211</t>
  </si>
  <si>
    <t>Bednění mostních křídel a závěrných zídek ze systémového bednění s výplní z překližek - odstranění</t>
  </si>
  <si>
    <t>1145681381</t>
  </si>
  <si>
    <t>Poznámka k položce:
dle pol. 334352111</t>
  </si>
  <si>
    <t>69</t>
  </si>
  <si>
    <t>334359112</t>
  </si>
  <si>
    <t>Výřez bednění pro prostup trub betonovou konstrukcí DN 300</t>
  </si>
  <si>
    <t>959695987</t>
  </si>
  <si>
    <t xml:space="preserve">2   "prostup chráničky DN 200 křídlem O1 a O2 (odvodnění rubu opěry)</t>
  </si>
  <si>
    <t>70</t>
  </si>
  <si>
    <t>334361216</t>
  </si>
  <si>
    <t>Výztuž dříků opěr z betonářské oceli 10 505</t>
  </si>
  <si>
    <t>1060430443</t>
  </si>
  <si>
    <t xml:space="preserve">Poznámka k položce:
výztuž stěn rámu cca 180 kg/m3 betonu  (množství vynásobeno koef. 0,18), dle pol. 334323118
B 500B</t>
  </si>
  <si>
    <t>24,696*0,18 'Přepočtené koeficientem množství</t>
  </si>
  <si>
    <t>71</t>
  </si>
  <si>
    <t>334361226</t>
  </si>
  <si>
    <t>Výztuž křídel, závěrných zdí z betonářské oceli 10 505</t>
  </si>
  <si>
    <t>-342197147</t>
  </si>
  <si>
    <t xml:space="preserve">Poznámka k položce:
výztuž křídel cca 180 kg/m3 betonu  (množství vynásobeno koef. 0,18), dle pol. 334323218
B 500B
</t>
  </si>
  <si>
    <t>19,085*0,18 'Přepočtené koeficientem množství</t>
  </si>
  <si>
    <t>72</t>
  </si>
  <si>
    <t>334791114</t>
  </si>
  <si>
    <t>Prostup v betonových zdech z plastových trub DN do 200</t>
  </si>
  <si>
    <t>115603821</t>
  </si>
  <si>
    <t xml:space="preserve">0,5*2   "prostup chráničky DN 200 křídlem O1 a O2 (odvodnění rubu opěr)</t>
  </si>
  <si>
    <t>Vodorovné konstrukce</t>
  </si>
  <si>
    <t>73</t>
  </si>
  <si>
    <t>421321128</t>
  </si>
  <si>
    <t>Mostní nosné konstrukce deskové ze ŽB C 30/37</t>
  </si>
  <si>
    <t>215733794</t>
  </si>
  <si>
    <t>Poznámka k položce:
horní deska rámu z betonu C 30/37-XC4,XD1,XF2</t>
  </si>
  <si>
    <t>"odměřeno z výkresu tvaru NK - horní deska po prac. spáru na styku s opěrou</t>
  </si>
  <si>
    <t xml:space="preserve">2,52*9,8    "průřez v podél.řezu kolmém x dl. mostu šikmá</t>
  </si>
  <si>
    <t xml:space="preserve">(0,031+0,03)*6,0     "zvýšení pod římsami - součet ploch pod levou a pravou římsou x dl.</t>
  </si>
  <si>
    <t>74</t>
  </si>
  <si>
    <t>421351131</t>
  </si>
  <si>
    <t>Bednění boční stěny konstrukcí mostů výšky do 350 mm - zřízení</t>
  </si>
  <si>
    <t>-788457913</t>
  </si>
  <si>
    <t>"bednění svislých stěn horní desky rámu - odměřeno z výkresu tvaru</t>
  </si>
  <si>
    <t xml:space="preserve">2,52*3    "čela desky vč. smršťovací spáry</t>
  </si>
  <si>
    <t xml:space="preserve">(0,35+0,27)*9,8*2    "boky stěny rámu (část stěny po prac.spáru a zkosení)</t>
  </si>
  <si>
    <t>75</t>
  </si>
  <si>
    <t>421351231</t>
  </si>
  <si>
    <t>Bednění stěny boční konstrukcí mostů výšky do 350 mm - odstranění</t>
  </si>
  <si>
    <t>485479739</t>
  </si>
  <si>
    <t>Poznámka k položce:
dle pol. 421351131</t>
  </si>
  <si>
    <t>76</t>
  </si>
  <si>
    <t>421361226</t>
  </si>
  <si>
    <t>Výztuž ŽB deskového mostu z betonářské oceli 10 505</t>
  </si>
  <si>
    <t>-610678183</t>
  </si>
  <si>
    <t>Poznámka k položce:
výztuž horní nosné desky rámu - cca 220 kg/m3 betonu (množství vynásobeno koef. 0,22)
dle pol. 421321128
B 500B</t>
  </si>
  <si>
    <t>25,062*0,22 'Přepočtené koeficientem množství</t>
  </si>
  <si>
    <t>77</t>
  </si>
  <si>
    <t>421955112</t>
  </si>
  <si>
    <t>Bednění z překližek na mostní skruži - zřízení</t>
  </si>
  <si>
    <t>-356161801</t>
  </si>
  <si>
    <t xml:space="preserve">4,0*9,8    "bednění pro desku rámu</t>
  </si>
  <si>
    <t>78</t>
  </si>
  <si>
    <t>421955212</t>
  </si>
  <si>
    <t>Bednění z překližek na mostní skruži - odstranění</t>
  </si>
  <si>
    <t>1066433071</t>
  </si>
  <si>
    <t>Poznámka k položce:
dle pol. 2¨421955112</t>
  </si>
  <si>
    <t>79</t>
  </si>
  <si>
    <t>451315114</t>
  </si>
  <si>
    <t>Podkladní nebo výplňová vrstva z betonu C 12/15 tl do 100 mm</t>
  </si>
  <si>
    <t>-1793922040</t>
  </si>
  <si>
    <t xml:space="preserve">"podkladní beton C 12/15-X0 </t>
  </si>
  <si>
    <t xml:space="preserve">4,0*9,8    "podkladní beton proměnlivé tl. cca 200-300 mm  pro vytvarování dna vodoteče uvnitř mostu (nad úroveň 200 mm)  - š. x dl.</t>
  </si>
  <si>
    <t>80</t>
  </si>
  <si>
    <t>451315124</t>
  </si>
  <si>
    <t>Podkladní nebo výplňová vrstva z betonu C 12/15 tl do 150 mm</t>
  </si>
  <si>
    <t>-107380675</t>
  </si>
  <si>
    <t xml:space="preserve">115,4    "pod základovou deskou NK a křídel - odměřeno z půdorysu tvaru NK</t>
  </si>
  <si>
    <t>81</t>
  </si>
  <si>
    <t>451315134</t>
  </si>
  <si>
    <t>Podkladní nebo výplňová vrstva z betonu C 12/15 tl do 200 mm</t>
  </si>
  <si>
    <t>995265872</t>
  </si>
  <si>
    <t xml:space="preserve">4,0*9,8    "podkladní beton proměnlivé tl. 200-300 mm pro vytvarování dna vodoteče uvnitř mostu - š. x dl.</t>
  </si>
  <si>
    <t>82</t>
  </si>
  <si>
    <t>451317777</t>
  </si>
  <si>
    <t>Podklad nebo lože pod dlažbu vodorovný nebo do sklonu 1:5 z betonu prostého tl do 100 mm</t>
  </si>
  <si>
    <t>1046719921</t>
  </si>
  <si>
    <t>Poznámka k položce:
bet. lože tl. 50 mm pod dlažbou dle pol. 465513157, a dle výkres č.C.4.9 (celková tl. lože 150 mm)</t>
  </si>
  <si>
    <t>83</t>
  </si>
  <si>
    <t>451576121</t>
  </si>
  <si>
    <t>Podkladní a výplňová vrstva ze štěrkopísku tl do 200 mm</t>
  </si>
  <si>
    <t>-1101816835</t>
  </si>
  <si>
    <t>"těsnění za opěrami - podsyp a vrchní drenážní vrstva ze ŠP tl. 150 mm</t>
  </si>
  <si>
    <t xml:space="preserve">0,93*8,77     "za opěrou O1 -plocha x dl. </t>
  </si>
  <si>
    <t xml:space="preserve">0,91*8,77    "za opěrou O2 - dtto</t>
  </si>
  <si>
    <t>84</t>
  </si>
  <si>
    <t>452318510</t>
  </si>
  <si>
    <t>Zajišťovací práh z betonu prostého se zvýšenými nároky na prostředí</t>
  </si>
  <si>
    <t>-559137480</t>
  </si>
  <si>
    <t>Poznámka k položce:
betonové prahy pro zakončení dlažby v korytě příkopu z betonu prostého C 25/30, vč.bednění</t>
  </si>
  <si>
    <t xml:space="preserve">0,5*1,0*4,73*1,202    "práh na vtokové straně - š. x v. x dl. x koef. sklonu</t>
  </si>
  <si>
    <t xml:space="preserve">0,5*1,0*4,56*1,202    "práh na výtokové straně - dtto</t>
  </si>
  <si>
    <t>85</t>
  </si>
  <si>
    <t>458501112</t>
  </si>
  <si>
    <t>Výplňové klíny za opěrou z kameniva drceného hutněného po vrstvách</t>
  </si>
  <si>
    <t>-315818252</t>
  </si>
  <si>
    <t>Poznámka k položce:
ochranný zásyp rubu opěr ze ŠD 0-32, míra zhutnění I=0,85, hutněno po vrstvách max. 300 mm</t>
  </si>
  <si>
    <t>"ochranný zásyp rubu opěr a křídel s drenážní funkcí - přechodový klín</t>
  </si>
  <si>
    <t xml:space="preserve">1,53*8,77    "za opěrou O1 - plocha v kolmém řezu x šikmá dl.</t>
  </si>
  <si>
    <t xml:space="preserve">1,58*8,77    "za opěrou O2 - plocha v kolmém řezu x šikmá dl.</t>
  </si>
  <si>
    <t>86</t>
  </si>
  <si>
    <t>465513157</t>
  </si>
  <si>
    <t>Dlažba svahu u opěr z upraveného lomového žulového kamene tl 200 mm do lože C 25/30 pl přes 10 m2</t>
  </si>
  <si>
    <t>555790496</t>
  </si>
  <si>
    <t>Poznámka k položce:
vč. beton.lože tl. 100 mm</t>
  </si>
  <si>
    <t xml:space="preserve">(16,85+12,63)*1,202   "plocha odláždění v korytě na vtoku a výtoku - dle situace x koef. sklonu svahů</t>
  </si>
  <si>
    <t xml:space="preserve">(15,71+4,88)*1,202   "svahy na vtoku dle situace x koef. sklonu</t>
  </si>
  <si>
    <t xml:space="preserve">1,29+4,13+3,94+1,46   "dlažba za křídly na vtoku dle situace</t>
  </si>
  <si>
    <t xml:space="preserve">(4,16+8,76+2,95)*1,202   "svahy na výtoku dle situace x koef. sklonu</t>
  </si>
  <si>
    <t xml:space="preserve">0,84+3,76+4,15+1,49   "dlažba za křídly na výtoku dle situace</t>
  </si>
  <si>
    <t xml:space="preserve">9,2*4,6   "dlažba v korytě pod mostem - délka ze vzor. řezu x šikmá šířka dle situace</t>
  </si>
  <si>
    <t>87</t>
  </si>
  <si>
    <t>564871111</t>
  </si>
  <si>
    <t>Podklad ze štěrkodrtě ŠD tl 250 mm</t>
  </si>
  <si>
    <t>523554427</t>
  </si>
  <si>
    <t xml:space="preserve">Poznámka k položce:
podkladní vrstva vozovky ze ŠDa 0/45G tl. 250mm - dle půdorys a pod.řez </t>
  </si>
  <si>
    <t xml:space="preserve">465-(12,67*7,5)   "plocha celé vozovky (most + silnice) a odečet plochy mostu vč. přechodových oblastí (šikmá délka x kolmá šířka)</t>
  </si>
  <si>
    <t>88</t>
  </si>
  <si>
    <t>564952111</t>
  </si>
  <si>
    <t>Podklad z mechanicky zpevněného kameniva MZK tl 150 mm</t>
  </si>
  <si>
    <t>1998161130</t>
  </si>
  <si>
    <t>Poznámka k položce:
podkladní vrstva vozovky z MZK 0/32 Gc na předpolí u O1 a O2</t>
  </si>
  <si>
    <t xml:space="preserve">465-(7,9*7,5)   "plocha celé vozovky (most + silnice) a odečet plochy mostu vč. přechodových oblastí (šikmá délka x kolmá šířka)</t>
  </si>
  <si>
    <t>89</t>
  </si>
  <si>
    <t>565145121</t>
  </si>
  <si>
    <t>Asfaltový beton vrstva podkladní ACP 16 (obalované kamenivo OKS) tl 60 mm š přes 3 m</t>
  </si>
  <si>
    <t>1839543938</t>
  </si>
  <si>
    <t xml:space="preserve">465-(6,43*7,5)   "plocha celé vozovky (most + silnice) a odečet plochy mostu (šikmá délka x kolmá šířka)</t>
  </si>
  <si>
    <t>90</t>
  </si>
  <si>
    <t>573111111</t>
  </si>
  <si>
    <t>Postřik živičný infiltrační s posypem z asfaltu množství 0,60 kg/m2</t>
  </si>
  <si>
    <t>1978321632</t>
  </si>
  <si>
    <t>Poznámka k položce:
od ACP 16+ dle pol. 565145121</t>
  </si>
  <si>
    <t>91</t>
  </si>
  <si>
    <t>573231108</t>
  </si>
  <si>
    <t>Postřik živičný spojovací ze silniční emulze v množství 0,50 kg/m2</t>
  </si>
  <si>
    <t>-1052330831</t>
  </si>
  <si>
    <t>Poznámka k položce:
dle pol. 576133221 a pol. 565145121</t>
  </si>
  <si>
    <t xml:space="preserve">465     "plocha celé vozovky (most + silnice) - dle koord.situace - pod vrstvou SMA 11+</t>
  </si>
  <si>
    <t xml:space="preserve">465-(6,43*7,5)   "plocha celé vozovky (most + silnice) a odečet plochy mostu (šikmá délka x kolmá šířka) - na vrstvě ACP 16+</t>
  </si>
  <si>
    <t>92</t>
  </si>
  <si>
    <t>576133221</t>
  </si>
  <si>
    <t>Asfaltový koberec mastixový SMA 11 (AKMS) tl 40 mm š přes 3 m</t>
  </si>
  <si>
    <t>1391306235</t>
  </si>
  <si>
    <t xml:space="preserve">465     "plocha celé vozovky (most + silnice) - dle koord.situace </t>
  </si>
  <si>
    <t>93</t>
  </si>
  <si>
    <t>577145142</t>
  </si>
  <si>
    <t>Asfaltový beton vrstva ložní ACL 16 (ABH) tl 50 mm š přes 3 m z modifikovaného asfaltu</t>
  </si>
  <si>
    <t>-383765687</t>
  </si>
  <si>
    <t xml:space="preserve">(6,43*7,5)   "plocha mostu (šikmá délka x kolmá šířka)</t>
  </si>
  <si>
    <t>94</t>
  </si>
  <si>
    <t>577155142</t>
  </si>
  <si>
    <t>Asfaltový beton vrstva ložní ACL 16 (ABH) tl 60 mm š přes 3 m z modifikovaného asfaltu</t>
  </si>
  <si>
    <t>-1159592914</t>
  </si>
  <si>
    <t xml:space="preserve">465-(6,43*7,5)   "plocha celé vozovky (most + silnice) a odečet plochy mostu (šikmá délka x kolmá šířka) </t>
  </si>
  <si>
    <t>95</t>
  </si>
  <si>
    <t>578149991R</t>
  </si>
  <si>
    <t>Litý asfalt MA 16 IV tl 40 mm š přes 3 m z modifikovaného asfaltu</t>
  </si>
  <si>
    <t>919170770</t>
  </si>
  <si>
    <t>"vozovka na mostě - ochrana izolace mostovky</t>
  </si>
  <si>
    <t xml:space="preserve">(7,81*7,5)   "plocha mostu (šikmá délka x kolmá šířka)</t>
  </si>
  <si>
    <t>Úpravy povrchů, podlahy a osazování výplní</t>
  </si>
  <si>
    <t>96</t>
  </si>
  <si>
    <t>628611101</t>
  </si>
  <si>
    <t>Nátěr betonu mostu epoxidový 1x impregnační OS-A</t>
  </si>
  <si>
    <t>-152560893</t>
  </si>
  <si>
    <t xml:space="preserve">Poznámka k položce:
penetrační nátěr na betonových obrubnících říms na styku s vozovkou   </t>
  </si>
  <si>
    <t xml:space="preserve">0,12*6,0    "římsa na vtoku na NK - š. x dl.</t>
  </si>
  <si>
    <t xml:space="preserve">0,12*6,0    "římsa na výtoku na NK - dtto</t>
  </si>
  <si>
    <t xml:space="preserve">0,12*4,1    "římsa na pravém křídle na O1 - dtto</t>
  </si>
  <si>
    <t xml:space="preserve">0,12*3,6    "římsa na levém křídle na O1 - š. x součet dl.</t>
  </si>
  <si>
    <t xml:space="preserve">0,12*3,6    "římsa na levém křídle na O2 - š. x dl.</t>
  </si>
  <si>
    <t xml:space="preserve">0,12*4,1    "římsa na pravém křídle na O2 - dtto</t>
  </si>
  <si>
    <t>97</t>
  </si>
  <si>
    <t>628611131</t>
  </si>
  <si>
    <t>Nátěr betonu mostu akrylátový 2x ochranný pružný OS-C</t>
  </si>
  <si>
    <t>-2075412516</t>
  </si>
  <si>
    <t xml:space="preserve">Poznámka k položce:
ochranný pružný polymerový povlak nebo impregnační nátěr typu S4  betonových obrubníků říms nad vozovkou</t>
  </si>
  <si>
    <t xml:space="preserve">0,32*6,0    "římsa na vtoku na NK - š. x dl.</t>
  </si>
  <si>
    <t xml:space="preserve">0,32*6,0    "římsa na výtoku na NK - dtto</t>
  </si>
  <si>
    <t xml:space="preserve">0,32*4,1    "římsa na pravém křídle na O1 - dtto</t>
  </si>
  <si>
    <t xml:space="preserve">0,32*3,6    "římsa na levém křídle na O1 - š. x součet dl.</t>
  </si>
  <si>
    <t xml:space="preserve">0,32*3,6    "římsa na levém křídle na O2 - š. x dl.</t>
  </si>
  <si>
    <t xml:space="preserve">0,32*4,1    "římsa na pravém křídle na O2 - dtto</t>
  </si>
  <si>
    <t>98</t>
  </si>
  <si>
    <t>632664114R</t>
  </si>
  <si>
    <t>Nátěr betonu mostu epoxidový OS-E</t>
  </si>
  <si>
    <t>832576097</t>
  </si>
  <si>
    <t>Poznámka k položce:
nátěr mezi římsou a stěnami NK</t>
  </si>
  <si>
    <t xml:space="preserve">0,32*6,0*2    "v. x dl. x 2 římsy</t>
  </si>
  <si>
    <t>99</t>
  </si>
  <si>
    <t>911331111</t>
  </si>
  <si>
    <t>Svodidlo ocelové jednostranné zádržnosti N2 typ JSNH4/N2 se zaberaněním sloupků v rozmezí do 2 m</t>
  </si>
  <si>
    <t>1523382061</t>
  </si>
  <si>
    <t xml:space="preserve">22+24+23+22   "silniční svodidlo N2 zakončené náběhem, před a za mostem dle v.č.B.2</t>
  </si>
  <si>
    <t>100</t>
  </si>
  <si>
    <t>911334122</t>
  </si>
  <si>
    <t>Svodidlo ocelové zábradelní zádržnosti H2 typ ZSNH4/H2 kotvené do římsy s výplní ze svislých tyčí</t>
  </si>
  <si>
    <t>-1330524240</t>
  </si>
  <si>
    <t>Poznámka k položce:
Zábradelní mostní svodidlo H2 na NK a křídlech se svislou výplní vč. kompletní PKO, ukotvení přes patní desky do říms a podlití patních desek a zalití otvorů plastbetonem a vč. ostatních potřebných prací a materiálů</t>
  </si>
  <si>
    <t xml:space="preserve">16*2    "na vtoku a výtoku - odměřeno z výkresu pohledu</t>
  </si>
  <si>
    <t>101</t>
  </si>
  <si>
    <t>914111111</t>
  </si>
  <si>
    <t>Montáž svislé dopravní značky do velikosti 1 m2 objímkami na sloupek nebo konzolu</t>
  </si>
  <si>
    <t>2011073544</t>
  </si>
  <si>
    <t>Poznámka k položce:
značky B19</t>
  </si>
  <si>
    <t>102</t>
  </si>
  <si>
    <t>404455170</t>
  </si>
  <si>
    <t>značka dopravní svislá retroreflexní fólie tř. 1, FeZn-Al rám., D 700 mm - B19</t>
  </si>
  <si>
    <t>-1458963243</t>
  </si>
  <si>
    <t>103</t>
  </si>
  <si>
    <t>914112111</t>
  </si>
  <si>
    <t>Tabulka s označením evidenčního čísla mostu</t>
  </si>
  <si>
    <t>-618333559</t>
  </si>
  <si>
    <t>Poznámka k položce:
vč. sloupku a upevnění k zábradlí mostu</t>
  </si>
  <si>
    <t>104</t>
  </si>
  <si>
    <t>914511111</t>
  </si>
  <si>
    <t>Montáž sloupku dopravních značek délky do 3,5 m s betonovým základem</t>
  </si>
  <si>
    <t>-1815256071</t>
  </si>
  <si>
    <t>105</t>
  </si>
  <si>
    <t>404452300</t>
  </si>
  <si>
    <t>sloupek Zn 70 - 350</t>
  </si>
  <si>
    <t>-305262275</t>
  </si>
  <si>
    <t>174</t>
  </si>
  <si>
    <t>404452400</t>
  </si>
  <si>
    <t>patka hliníková HP 60</t>
  </si>
  <si>
    <t>-599686117</t>
  </si>
  <si>
    <t>175</t>
  </si>
  <si>
    <t>404452530</t>
  </si>
  <si>
    <t>víčko plastové na sloupek 60</t>
  </si>
  <si>
    <t>-1454176999</t>
  </si>
  <si>
    <t>176</t>
  </si>
  <si>
    <t>404452560</t>
  </si>
  <si>
    <t>upínací svorka na sloupek US 60</t>
  </si>
  <si>
    <t>1813724135</t>
  </si>
  <si>
    <t>106</t>
  </si>
  <si>
    <t>916131213</t>
  </si>
  <si>
    <t>Osazení silničního obrubníku betonového stojatého s boční opěrou do lože z betonu prostého</t>
  </si>
  <si>
    <t>-1878262355</t>
  </si>
  <si>
    <t>"obrubníky mezi zámkovou dlažbou a vozovkou - odměřeno z půdorysu</t>
  </si>
  <si>
    <t xml:space="preserve">5,0+5,0+7,0    "obrubníky na vtokové straně - vč.obruby podél žlabovky</t>
  </si>
  <si>
    <t xml:space="preserve">5,0+5,0    "obrubníky na výtokové straně</t>
  </si>
  <si>
    <t>107</t>
  </si>
  <si>
    <t>592174650</t>
  </si>
  <si>
    <t>obrubník betonový silniční 100x15x25 cm</t>
  </si>
  <si>
    <t>-541179102</t>
  </si>
  <si>
    <t>27*1,03 'Přepočtené koeficientem množství</t>
  </si>
  <si>
    <t>108</t>
  </si>
  <si>
    <t>916231213</t>
  </si>
  <si>
    <t>Osazení chodníkového obrubníku betonového stojatého s boční opěrou do lože z betonu prostého</t>
  </si>
  <si>
    <t>31033980</t>
  </si>
  <si>
    <t>"obrubníky mezi zámkovou dlažbou a terénem (mimo vozovku) - odměřeno z půdorysu</t>
  </si>
  <si>
    <t xml:space="preserve">11,1+3,1+2,6+2,7+9,8+2,0+0,8   "obrubníky na vtokové straně</t>
  </si>
  <si>
    <t xml:space="preserve">9,4+1,0+1,8+7,6+4,5+10,6+1,7+0,8   "obrubníky na výtokové straně</t>
  </si>
  <si>
    <t>109</t>
  </si>
  <si>
    <t>592174150</t>
  </si>
  <si>
    <t>obrubník betonový chodníkový 100x10x25 cm</t>
  </si>
  <si>
    <t>-1286999929</t>
  </si>
  <si>
    <t>Poznámka k položce:
vč. ztratného 3%</t>
  </si>
  <si>
    <t>69,5*1,03 'Přepočtené koeficientem množství</t>
  </si>
  <si>
    <t>110</t>
  </si>
  <si>
    <t>919112111</t>
  </si>
  <si>
    <t>Řezání dilatačních spár š 4 mm hl do 60 mm příčných nebo podélných v živičném krytu</t>
  </si>
  <si>
    <t>164382981</t>
  </si>
  <si>
    <t xml:space="preserve">8,5*2    "dilatační spára nad opěrami NK - š. vozovky x 2 spáry</t>
  </si>
  <si>
    <t xml:space="preserve">8,52+8,5   "spára pro napojení nové obrusné vrstvy na stávající vozovku - silnice II/330</t>
  </si>
  <si>
    <t xml:space="preserve">6,5    "spára pro napojení nové obrusné vrstvy na stávající vozovku směr Zvěřínek</t>
  </si>
  <si>
    <t xml:space="preserve">6,24   "spára pro napojení nové obrusné vrstvy na stávající vozovku směr Nymburk</t>
  </si>
  <si>
    <t>111</t>
  </si>
  <si>
    <t>919112222</t>
  </si>
  <si>
    <t>Řezání spár pro vytvoření komůrky š 15 mm hl 25 mm pro těsnící zálivku v živičném krytu</t>
  </si>
  <si>
    <t>787660637</t>
  </si>
  <si>
    <t>112</t>
  </si>
  <si>
    <t>919112233</t>
  </si>
  <si>
    <t>Řezání spár pro vytvoření komůrky š 20 mm hl 40 mm pro těsnící zálivku v živičném krytu</t>
  </si>
  <si>
    <t>319931332</t>
  </si>
  <si>
    <t>Poznámka k položce:
spáry pro těsnící zálivky podél obrubníků - pro obrusnou vrstvu</t>
  </si>
  <si>
    <t xml:space="preserve">5,92*2    "římsa na vtoku a výtoku na NK</t>
  </si>
  <si>
    <t xml:space="preserve">4,1    "římsa na pravém křídle na O1</t>
  </si>
  <si>
    <t xml:space="preserve">3,6    "římsa na levém křídle na O1</t>
  </si>
  <si>
    <t xml:space="preserve">3,6    "římsa na levém křídle na O2</t>
  </si>
  <si>
    <t xml:space="preserve">4,1   "římsa na pravém křídle na O2</t>
  </si>
  <si>
    <t>113</t>
  </si>
  <si>
    <t>919112234R</t>
  </si>
  <si>
    <t>Řezání spár pro vytvoření komůrky š 20 mm hl do 60 mm pro těsnící zálivku v živičném krytu</t>
  </si>
  <si>
    <t>56421422</t>
  </si>
  <si>
    <t>Poznámka k položce:
spáry pro těsnící zálivky podél obrubníků - pro ložnou vrstvu hl. 50 a 60 mm</t>
  </si>
  <si>
    <t>114</t>
  </si>
  <si>
    <t>919121121</t>
  </si>
  <si>
    <t>Těsnění spár zálivkou za studena pro komůrky š 15 mm hl 25 mm s těsnicím profilem</t>
  </si>
  <si>
    <t>140887730</t>
  </si>
  <si>
    <t>115</t>
  </si>
  <si>
    <t>919122132</t>
  </si>
  <si>
    <t>Těsnění spár zálivkou za tepla pro komůrky š 20 mm hl 40 mm s těsnicím profilem</t>
  </si>
  <si>
    <t>439237715</t>
  </si>
  <si>
    <t>Poznámka k položce:
těsnící zálivky podél obrubníků - pro obrusnou vrstvu</t>
  </si>
  <si>
    <t>116</t>
  </si>
  <si>
    <t>919122133R</t>
  </si>
  <si>
    <t>Těsnění spár zálivkou za tepla pro komůrky š 20 mm hl do 60 mm s těsnicím profilem</t>
  </si>
  <si>
    <t>833089536</t>
  </si>
  <si>
    <t>Poznámka k položce:
těsnící zálivky podél obrubníků - pro ložnou vrstvu</t>
  </si>
  <si>
    <t>117</t>
  </si>
  <si>
    <t>931994161</t>
  </si>
  <si>
    <t>Těsnění smrštitelných spár betonové konstrukce těsnicím pásem a polystyrenem</t>
  </si>
  <si>
    <t>1180898202</t>
  </si>
  <si>
    <t xml:space="preserve">2,76*2    "smršťovací spára stěn opěr</t>
  </si>
  <si>
    <t xml:space="preserve">5,35    "smršťovací spára v nosné desce rámu</t>
  </si>
  <si>
    <t>118</t>
  </si>
  <si>
    <t>931994171</t>
  </si>
  <si>
    <t>Těsnění pracovní spáry betonové konstrukce asfaltovým izolačním pásem š do 500 mm</t>
  </si>
  <si>
    <t>-189111571</t>
  </si>
  <si>
    <t>Poznámka k položce:
povrchové těsnění pracovní spáry opěr a křídel</t>
  </si>
  <si>
    <t xml:space="preserve">(8,3+0,4)*2*2    "mezi nosnou deskou a stěnami rámu</t>
  </si>
  <si>
    <t xml:space="preserve">34,8    "mezi stěnami rámu a základovou deskou</t>
  </si>
  <si>
    <t xml:space="preserve">(1,0+2,2+4,6+3,8+2,6)*2+0,4*4    "mezi křídly a základy křídel</t>
  </si>
  <si>
    <t>119</t>
  </si>
  <si>
    <t>935112211</t>
  </si>
  <si>
    <t>Osazení příkopového žlabu do betonu tl 100 mm z betonových tvárnic š do 800 mm</t>
  </si>
  <si>
    <t>-454540151</t>
  </si>
  <si>
    <t>Poznámka k položce:
Betonové žlabovky š. 600 mm dle půdorysu</t>
  </si>
  <si>
    <t xml:space="preserve">9,2+11,6  "betonový žlab za římsou na výtoku - dl. x koef. sklonu</t>
  </si>
  <si>
    <t xml:space="preserve">13,52+7,9  "betonový žlab za římsou na vtoku - dl. x koef. sklonu</t>
  </si>
  <si>
    <t>120</t>
  </si>
  <si>
    <t>592274960</t>
  </si>
  <si>
    <t>žlabovka betonová 33x59x8 cm</t>
  </si>
  <si>
    <t>302052714</t>
  </si>
  <si>
    <t>121</t>
  </si>
  <si>
    <t>936560001R</t>
  </si>
  <si>
    <t>Nivelační značka na konstrukci</t>
  </si>
  <si>
    <t>-130421860</t>
  </si>
  <si>
    <t xml:space="preserve">2*2    "na opěrách rámu</t>
  </si>
  <si>
    <t xml:space="preserve">3*2    "na římsách na NK</t>
  </si>
  <si>
    <t>122</t>
  </si>
  <si>
    <t>948411111</t>
  </si>
  <si>
    <t>Zřízení podpěrné skruže dočasné kovové výšky do 10 m</t>
  </si>
  <si>
    <t>1958528608</t>
  </si>
  <si>
    <t xml:space="preserve">4,6*2,31*8,8    "skruž pro betonáž horní nosné desky rámu - š. x v. x dl.</t>
  </si>
  <si>
    <t>123</t>
  </si>
  <si>
    <t>948411211</t>
  </si>
  <si>
    <t>Odstranění podpěrné skruže dočasné kovové výšky do 10 m</t>
  </si>
  <si>
    <t>825665512</t>
  </si>
  <si>
    <t>124</t>
  </si>
  <si>
    <t>948411911R</t>
  </si>
  <si>
    <t>Měsíční nájemné podpěrné skruže dočasné kovové výšky do 10 m</t>
  </si>
  <si>
    <t>-1324616947</t>
  </si>
  <si>
    <t>Poznámka k položce:
předpoklad cca 2 měsíce</t>
  </si>
  <si>
    <t>93,509*2 'Přepočtené koeficientem množství</t>
  </si>
  <si>
    <t>125</t>
  </si>
  <si>
    <t>961021112</t>
  </si>
  <si>
    <t>Bourání mostních základů z kamene</t>
  </si>
  <si>
    <t>-232561170</t>
  </si>
  <si>
    <t>"bourání stávajících základů z kamenného zdiva</t>
  </si>
  <si>
    <t xml:space="preserve">(0,8*1,0)*9,0*2   "šířka x výška x délka - odhad základů pod opěrami</t>
  </si>
  <si>
    <t>126</t>
  </si>
  <si>
    <t>962051111</t>
  </si>
  <si>
    <t>Bourání mostních zdí a pilířů z ŽB</t>
  </si>
  <si>
    <t>1094789354</t>
  </si>
  <si>
    <t xml:space="preserve">"vybourání stáv. říms na mostě  a stáv dobetonávky na vtoku a na výtoku</t>
  </si>
  <si>
    <t xml:space="preserve">0,43*9,8   "plocha v řezu na vtoku x dl. odměř. z půdorysu (odhad) </t>
  </si>
  <si>
    <t xml:space="preserve">0,48*9,79    "plocha v řezu na výtoku x dl. odměř. z půdorysu (odhad) </t>
  </si>
  <si>
    <t xml:space="preserve">(21,96*0,354)+(21,96*0,473)    "čela nad klenbou a přibetonávka zdí před vtokem i na výtoku - plocha z pod. řezu šikmého x tl. - vč. základů</t>
  </si>
  <si>
    <t>127</t>
  </si>
  <si>
    <t>963021112</t>
  </si>
  <si>
    <t>Bourání mostní nosné konstrukce z kamene</t>
  </si>
  <si>
    <t>-230793648</t>
  </si>
  <si>
    <t>"bourání klenby a opěr (zdí) stávajícího mostu z kamenného zdiva</t>
  </si>
  <si>
    <t xml:space="preserve">1,08*7,96   "plocha řezu šikmém x dl. mostu dle př. řez kolmý - klenba</t>
  </si>
  <si>
    <t xml:space="preserve">1,7*2*7,96   "plocha řezu šikmém x 2 opěry x dl. mostu dle př. řez kolmý</t>
  </si>
  <si>
    <t>128</t>
  </si>
  <si>
    <t>966006132</t>
  </si>
  <si>
    <t>Odstranění značek dopravních nebo orientačních se sloupky s betonovými patkami</t>
  </si>
  <si>
    <t>1254813520</t>
  </si>
  <si>
    <t>Poznámka k položce:
odstranění značek u mostu
odstranění stávajících sloupků a jejich ukotvení do bet. patky resp. do říms - materiál odkoupí zhotovitel vč. odvozu</t>
  </si>
  <si>
    <t>129</t>
  </si>
  <si>
    <t>966006211</t>
  </si>
  <si>
    <t>Odstranění svislých dopravních značek ze sloupů, sloupků nebo konzol</t>
  </si>
  <si>
    <t>-356394456</t>
  </si>
  <si>
    <t xml:space="preserve">Poznámka k položce:
demontáž stávajících dopravních značek  ze sloupků u mostu vč. tabulky s č. mostu</t>
  </si>
  <si>
    <t>2*4</t>
  </si>
  <si>
    <t>130</t>
  </si>
  <si>
    <t>966075141</t>
  </si>
  <si>
    <t>Odstranění kovového zábradlí vcelku</t>
  </si>
  <si>
    <t>508860376</t>
  </si>
  <si>
    <t>Poznámka k položce:
kovové zábradlí odkoupí zhotovitel vč. odvozu</t>
  </si>
  <si>
    <t xml:space="preserve">9,8    "na vtoku</t>
  </si>
  <si>
    <t xml:space="preserve">9,5   "na výtoku</t>
  </si>
  <si>
    <t>131</t>
  </si>
  <si>
    <t>985221112</t>
  </si>
  <si>
    <t>Doplnění zdiva kamenem do aktivované malty se spárami dl do 12 m/m2</t>
  </si>
  <si>
    <t>469757530</t>
  </si>
  <si>
    <t>Poznámka k položce:
doplnění chybějícího nebo narušeného zdiva stávající opěrné zídky na vtoku příkopu (na levém břehu)
vč. vyspárování - odhad cca 20% z celkové plochy zídky</t>
  </si>
  <si>
    <t xml:space="preserve">(12,0*0,2)*0,2    "celk. plocha x 20% x tl.</t>
  </si>
  <si>
    <t>132</t>
  </si>
  <si>
    <t>583807500</t>
  </si>
  <si>
    <t>kámen lomový LK/R upravený</t>
  </si>
  <si>
    <t>267674377</t>
  </si>
  <si>
    <t>Poznámka k položce:
množství dle pol. 985221112 x koef. 2,6 (hmotnost kamene 2,6 t/m3)</t>
  </si>
  <si>
    <t>0,48*2,6 'Přepočtené koeficientem množství</t>
  </si>
  <si>
    <t>133</t>
  </si>
  <si>
    <t>997211111</t>
  </si>
  <si>
    <t>Svislá doprava suti na v 3,5 m</t>
  </si>
  <si>
    <t>-1104532782</t>
  </si>
  <si>
    <t>"vybourané konstrukce stávajícího mostu</t>
  </si>
  <si>
    <t xml:space="preserve">35,856   "kamenné základy dle pol. 961021112</t>
  </si>
  <si>
    <t xml:space="preserve">88,796    "kamenné opěry a klenba dle pol. 963021112</t>
  </si>
  <si>
    <t>134</t>
  </si>
  <si>
    <t>1424969452</t>
  </si>
  <si>
    <t>Poznámka k položce:
na skládku</t>
  </si>
  <si>
    <t xml:space="preserve">141,641    "podkladní vrstva vozovky (živičná) dle pol. 113107243</t>
  </si>
  <si>
    <t xml:space="preserve">197,221    "podkladní vrstva vozovky z kameniva dle pol. 113107223</t>
  </si>
  <si>
    <t>135</t>
  </si>
  <si>
    <t>944523523</t>
  </si>
  <si>
    <t>Poznámka k položce:
na skládku - celková vzdálenost skládky 20 km (koef. 19)</t>
  </si>
  <si>
    <t>338,862*19 'Přepočtené koeficientem množství</t>
  </si>
  <si>
    <t>136</t>
  </si>
  <si>
    <t>997221571</t>
  </si>
  <si>
    <t>Vodorovná doprava vybouraných hmot do 1 km</t>
  </si>
  <si>
    <t>-288612749</t>
  </si>
  <si>
    <t xml:space="preserve">35,856    "kamenné základy dle pol. 961021112</t>
  </si>
  <si>
    <t xml:space="preserve">64,978    "stávající ŽB římsy dle pol. 962051111</t>
  </si>
  <si>
    <t>137</t>
  </si>
  <si>
    <t>997221579</t>
  </si>
  <si>
    <t>Příplatek ZKD 1 km u vodorovné dopravy vybouraných hmot</t>
  </si>
  <si>
    <t>1073894032</t>
  </si>
  <si>
    <t>189,63*19 'Přepočtené koeficientem množství</t>
  </si>
  <si>
    <t>138</t>
  </si>
  <si>
    <t>997221612</t>
  </si>
  <si>
    <t>Nakládání vybouraných hmot na dopravní prostředky pro vodorovnou dopravu</t>
  </si>
  <si>
    <t>-1500148010</t>
  </si>
  <si>
    <t>Poznámka k položce:
dle pol. 997221571</t>
  </si>
  <si>
    <t>139</t>
  </si>
  <si>
    <t>997221825</t>
  </si>
  <si>
    <t>Poplatek za uložení železobetonového odpadu na skládce (skládkovné)</t>
  </si>
  <si>
    <t>1079510497</t>
  </si>
  <si>
    <t xml:space="preserve">27,074*2,4    "železobeton dle pol. 962051111 x koef. hmotnosti 2,4 t/m3</t>
  </si>
  <si>
    <t>140</t>
  </si>
  <si>
    <t>997221845</t>
  </si>
  <si>
    <t>Poplatek za uložení odpadu z asfaltových povrchů na skládce (skládkovné)</t>
  </si>
  <si>
    <t>2091930825</t>
  </si>
  <si>
    <t xml:space="preserve">141,641    "podkladní vrstva vozovky (živičná) dle pol. 113107183</t>
  </si>
  <si>
    <t>141</t>
  </si>
  <si>
    <t>-630592974</t>
  </si>
  <si>
    <t xml:space="preserve">14,4*2,49    "kamenné zdivo dle pol. 961021112 x koef. hmotnosti 2,49 t/m3</t>
  </si>
  <si>
    <t xml:space="preserve">35,661*2,49    "kamenné zdivo dle pol. 963021112 x koef. hmotnosti 2,5 t/m3</t>
  </si>
  <si>
    <t xml:space="preserve">(448,23*0,22)*2,0    "vybourané podkladní vrstvy ze stáv. vozovky dle pol. 113107223 - plocha x tl. x koef. hmotnosti 2,0 t/m3</t>
  </si>
  <si>
    <t>998</t>
  </si>
  <si>
    <t>Přesun hmot</t>
  </si>
  <si>
    <t>142</t>
  </si>
  <si>
    <t>998212112</t>
  </si>
  <si>
    <t>Přesun hmot pro mosty zděné, monolitické betonové nebo ocelové v do 45 m</t>
  </si>
  <si>
    <t>-817471614</t>
  </si>
  <si>
    <t>PSV</t>
  </si>
  <si>
    <t>Práce a dodávky PSV</t>
  </si>
  <si>
    <t>711</t>
  </si>
  <si>
    <t>Izolace proti vodě, vlhkosti a plynům</t>
  </si>
  <si>
    <t>143</t>
  </si>
  <si>
    <t>711111001</t>
  </si>
  <si>
    <t>Provedení izolace proti zemní vlhkosti vodorovné za studena nátěrem penetračním</t>
  </si>
  <si>
    <t>-562937472</t>
  </si>
  <si>
    <t>Poznámka k položce:
izolace vodorovných zasypaných částí konstrukce mostu 1x ALP</t>
  </si>
  <si>
    <t>"vodorovné části základů opěr a křídel</t>
  </si>
  <si>
    <t xml:space="preserve">83,89-(57,83-39,2)    "odměřeno z půdorysu tvaru NK (půdorys základu - půd. rámu a křídel)</t>
  </si>
  <si>
    <t>144</t>
  </si>
  <si>
    <t>111631500</t>
  </si>
  <si>
    <t>lak asfaltový ALP/9 bal 9 kg</t>
  </si>
  <si>
    <t>-2001627791</t>
  </si>
  <si>
    <t>Poznámka k položce:
Spotřeba 0,3-0,4kg/m2 dle povrchu, ředidlo technický benzín</t>
  </si>
  <si>
    <t>65,26*0,0003 'Přepočtené koeficientem množství</t>
  </si>
  <si>
    <t>145</t>
  </si>
  <si>
    <t>711111002</t>
  </si>
  <si>
    <t>Provedení izolace proti zemní vlhkosti vodorovné za studena lakem asfaltovým</t>
  </si>
  <si>
    <t>-987046437</t>
  </si>
  <si>
    <t>Poznámka k položce:
izolace vodorovných zasypaných částí konstrukce mostu 2x ALN</t>
  </si>
  <si>
    <t>"vodorovné části základů opěr a křídel - 2x nátěr</t>
  </si>
  <si>
    <t xml:space="preserve">18,65*2    "dle pol. 711111001</t>
  </si>
  <si>
    <t>146</t>
  </si>
  <si>
    <t>111631520</t>
  </si>
  <si>
    <t>lak asfaltový ALN bal. 160 kg</t>
  </si>
  <si>
    <t>-1623681824</t>
  </si>
  <si>
    <t>Poznámka k položce:
Spotřeba: 0,3-0,5 kg/m2. Pro vytvoření hydroizolační vrstvy, na napenetrovaný podklad jsou nutné nejméně 3 nátěry. Není vhodný na šikmé střechy a tam, kde je předpoklad vysokých teplot.</t>
  </si>
  <si>
    <t>37,3*0,00035 'Přepočtené koeficientem množství</t>
  </si>
  <si>
    <t>147</t>
  </si>
  <si>
    <t>711111002a</t>
  </si>
  <si>
    <t>-1364156860</t>
  </si>
  <si>
    <t>Poznámka k položce:
uzavírací nátěr na obrusné vrstvě</t>
  </si>
  <si>
    <t>"podél říms - odměřeno z tvaru NK</t>
  </si>
  <si>
    <t xml:space="preserve">0,5*13,6    "na vtoku - š. x dl.</t>
  </si>
  <si>
    <t xml:space="preserve">0,5*13,6    "na výtoku - dtto</t>
  </si>
  <si>
    <t>"podél obrubníků - odměřeno z půdorysu</t>
  </si>
  <si>
    <t xml:space="preserve">0,5*(5,0+5,0)    "na vtoku - š. x dl.</t>
  </si>
  <si>
    <t xml:space="preserve">0,5*(5,0+5,0)    "na výtoku - dtto</t>
  </si>
  <si>
    <t>148</t>
  </si>
  <si>
    <t>1610195240</t>
  </si>
  <si>
    <t>23,6*0,00035 'Přepočtené koeficientem množství</t>
  </si>
  <si>
    <t>149</t>
  </si>
  <si>
    <t>711112001</t>
  </si>
  <si>
    <t>Provedení izolace proti zemní vlhkosti svislé za studena nátěrem penetračním</t>
  </si>
  <si>
    <t>-989118921</t>
  </si>
  <si>
    <t>Poznámka k položce:
izolace svislých zasypaných částí konstrukce mostu 1x ALP</t>
  </si>
  <si>
    <t xml:space="preserve">61,33*0,45    "svislé části základů opěr a křídel - dl. po obvodu x v. základu</t>
  </si>
  <si>
    <t xml:space="preserve">(0,79*2+4,0)*9,8    "uvnitř rámu pod dlažbou (část stěn + dno rámu) - součet š. x dl. rámu</t>
  </si>
  <si>
    <t xml:space="preserve">(8,8*2,1)+((4,1+3,6)*2,7)+(0,45*2,7*2)    "rub O1 + ruby a boky křídel u O1</t>
  </si>
  <si>
    <t xml:space="preserve">(8,8*2,1)+((4,1+3,6)*2,7)+(0,45*2,7*2)    "rub O2 + ruby a boky křídel u O2</t>
  </si>
  <si>
    <t xml:space="preserve">8,63+9,03    "líc křídel u O1</t>
  </si>
  <si>
    <t xml:space="preserve">9,12+8,72    "líc křídel u O2</t>
  </si>
  <si>
    <t xml:space="preserve">201,183*0,1    "rezerva 10 %</t>
  </si>
  <si>
    <t>150</t>
  </si>
  <si>
    <t>1695391200</t>
  </si>
  <si>
    <t>221,301*0,00035 'Přepočtené koeficientem množství</t>
  </si>
  <si>
    <t>151</t>
  </si>
  <si>
    <t>711112002</t>
  </si>
  <si>
    <t>Provedení izolace proti zemní vlhkosti svislé za studena lakem asfaltovým</t>
  </si>
  <si>
    <t>369746643</t>
  </si>
  <si>
    <t>Poznámka k položce:
izolace svislých zasypaných částí konstrukce mostu 2x ALN</t>
  </si>
  <si>
    <t xml:space="preserve">221,301*2    "2x nátěr - dle pol. 711112001  </t>
  </si>
  <si>
    <t>152</t>
  </si>
  <si>
    <t>-310574412</t>
  </si>
  <si>
    <t>442,602*0,00045 'Přepočtené koeficientem množství</t>
  </si>
  <si>
    <t>153</t>
  </si>
  <si>
    <t>711311001</t>
  </si>
  <si>
    <t>Provedení hydroizolace mostovek za studena lakem asfaltovým penetračním</t>
  </si>
  <si>
    <t>-416582615</t>
  </si>
  <si>
    <t>Poznámka k položce:
vč. pečetící vrstvy</t>
  </si>
  <si>
    <t xml:space="preserve">4,0*9,8    "základní penetrační nátěr - š. x dl.</t>
  </si>
  <si>
    <t xml:space="preserve">4,0*9,8    "provedení pečetící vrstvy - dtto</t>
  </si>
  <si>
    <t>154</t>
  </si>
  <si>
    <t>1352966913</t>
  </si>
  <si>
    <t>39,2*0,0003 'Přepočtené koeficientem množství</t>
  </si>
  <si>
    <t>155</t>
  </si>
  <si>
    <t>111600001R</t>
  </si>
  <si>
    <t>pečetící vrstva</t>
  </si>
  <si>
    <t>-93832937</t>
  </si>
  <si>
    <t>156</t>
  </si>
  <si>
    <t>711341564</t>
  </si>
  <si>
    <t>Provedení hydroizolace mostovek pásy přitavením NAIP</t>
  </si>
  <si>
    <t>-1953176398</t>
  </si>
  <si>
    <t>Poznámka k položce:
provedení izolace na NK a pod římsami</t>
  </si>
  <si>
    <t xml:space="preserve">(0,8+0,8)*13,6    "ochrana izolace pod římsou na NK na vtoku a výtoku - součet š. x dl.</t>
  </si>
  <si>
    <t xml:space="preserve">((3,66*2)+(2,7*2))*8,6   "ochrana izolace mostovky - délka v pod.šikmém řezu x kolmá šířka vč. přetažení na přechodové desky</t>
  </si>
  <si>
    <t xml:space="preserve">1,5*8,8*2    "přetažení izolace mostovky na stěny rámu (pod úroveň drenáže) - v. x dl. x 2 stěny</t>
  </si>
  <si>
    <t>157</t>
  </si>
  <si>
    <t>628311160</t>
  </si>
  <si>
    <t>pás těžký asfaltovaný 400/H-PE S40</t>
  </si>
  <si>
    <t>-1568229498</t>
  </si>
  <si>
    <t>Poznámka k položce:
dle pol. 711341564</t>
  </si>
  <si>
    <t>141,865004329004*1,15 'Přepočtené koeficientem množství</t>
  </si>
  <si>
    <t>158</t>
  </si>
  <si>
    <t>628361100</t>
  </si>
  <si>
    <t xml:space="preserve">pás těžký asfaltovaný  Al S 40</t>
  </si>
  <si>
    <t>-987943667</t>
  </si>
  <si>
    <t>15,6869956709957*1,15 'Přepočtené koeficientem množství</t>
  </si>
  <si>
    <t>159</t>
  </si>
  <si>
    <t>711471053</t>
  </si>
  <si>
    <t>Provedení vodorovné izolace proti tlakové vodě termoplasty volně položenou fólií z nízkolehčeného PE</t>
  </si>
  <si>
    <t>-1587251487</t>
  </si>
  <si>
    <t>Poznámka k položce:
provedení těsnící vrstvy za opěrami ze 2 vrstev fólie</t>
  </si>
  <si>
    <t xml:space="preserve">3,36*8,8*2     "za opěrou a křídly O1 - š. x dl. x 2 vrstvy</t>
  </si>
  <si>
    <t xml:space="preserve">3,36*8,8*2    "za opěrou O2 - š. x dl. x 2 vrstvy</t>
  </si>
  <si>
    <t>160</t>
  </si>
  <si>
    <t>693410240</t>
  </si>
  <si>
    <t>geomembrány hydroizolační hladké /tl. 2,5 mm/</t>
  </si>
  <si>
    <t>118570717</t>
  </si>
  <si>
    <t>161</t>
  </si>
  <si>
    <t>711491272</t>
  </si>
  <si>
    <t>Provedení izolace proti tlakové vodě svislé z textilií vrstva ochranná</t>
  </si>
  <si>
    <t>1005914292</t>
  </si>
  <si>
    <t>Poznámka k položce:
2x ochranná geotextilie - ochrana izolace rubu opěr a křídel zavedena pod úroveň drenážního potrubí</t>
  </si>
  <si>
    <t xml:space="preserve">((8,8*2,1)+(4,1+3,6)*2,7)*2    "rub O1 + ruby křídel u O1 x 2 vrstvy</t>
  </si>
  <si>
    <t xml:space="preserve">((8,8*2,1)+(4,1+3,6)*2,7)*2    "rub O2 + ruby křídel u O2 - dtto</t>
  </si>
  <si>
    <t>162</t>
  </si>
  <si>
    <t>693110410</t>
  </si>
  <si>
    <t>geotextilie netkaná min. 300 g/m2</t>
  </si>
  <si>
    <t>324132066</t>
  </si>
  <si>
    <t xml:space="preserve">Poznámka k položce:
Plošná hmotnost: 300 g/m2, Pevnost v tahu (podélně/příčně): 3,0/3,5 kN/m, Statické protržení (CBR): 600 N, Funkce: F, F+S  Šířka: 2 m, Délka nábalu: 50 m</t>
  </si>
  <si>
    <t>157,08*1,05 'Přepočtené koeficientem množství</t>
  </si>
  <si>
    <t>163</t>
  </si>
  <si>
    <t>998711101</t>
  </si>
  <si>
    <t>Přesun hmot tonážní pro izolace proti vodě, vlhkosti a plynům v objektech výšky do 6 m</t>
  </si>
  <si>
    <t>-1119170564</t>
  </si>
  <si>
    <t>164</t>
  </si>
  <si>
    <t>998711192</t>
  </si>
  <si>
    <t>Příplatek k přesunu hmot tonážní 711 za zvětšený přesun do 100 m</t>
  </si>
  <si>
    <t>1935666403</t>
  </si>
  <si>
    <t>VRN1</t>
  </si>
  <si>
    <t>Průzkumné, geodetické a projektové práce</t>
  </si>
  <si>
    <t>165</t>
  </si>
  <si>
    <t>011314000</t>
  </si>
  <si>
    <t>Archeologický dohled</t>
  </si>
  <si>
    <t>Kč</t>
  </si>
  <si>
    <t>-1118233204</t>
  </si>
  <si>
    <t>166</t>
  </si>
  <si>
    <t>012103000</t>
  </si>
  <si>
    <t>Geodetické práce před výstavbou</t>
  </si>
  <si>
    <t>soubor</t>
  </si>
  <si>
    <t>1861720027</t>
  </si>
  <si>
    <t>Poznámka k položce:
zaměření před vybouráním mostu</t>
  </si>
  <si>
    <t>167</t>
  </si>
  <si>
    <t>012203000</t>
  </si>
  <si>
    <t>Geodetické práce při provádění stavby</t>
  </si>
  <si>
    <t>1650084249</t>
  </si>
  <si>
    <t>168</t>
  </si>
  <si>
    <t>012303000</t>
  </si>
  <si>
    <t>Geodetické práce po výstavbě</t>
  </si>
  <si>
    <t>813953026</t>
  </si>
  <si>
    <t>Poznámka k položce:
včetně zhotovení geometrického plánu dle skutečného provedení stavby pro oddělení pozemků</t>
  </si>
  <si>
    <t>169</t>
  </si>
  <si>
    <t>013244000</t>
  </si>
  <si>
    <t>Dokumentace pro provádění stavby</t>
  </si>
  <si>
    <t>2003238442</t>
  </si>
  <si>
    <t>Poznámka k položce:
vč. určení zatížitelnosti mostu do ML
Určení zatížitelnosti bude provedeno výpočtem. Určení zatížitelnosti zajistí zhotovitel v rámci RDS jako podklad pro mostní list.</t>
  </si>
  <si>
    <t>170</t>
  </si>
  <si>
    <t>013254000</t>
  </si>
  <si>
    <t>Dokumentace skutečného provedení stavby</t>
  </si>
  <si>
    <t>1502900538</t>
  </si>
  <si>
    <t>171</t>
  </si>
  <si>
    <t>034503000</t>
  </si>
  <si>
    <t>Informační tabule na staveništi</t>
  </si>
  <si>
    <t>1558507413</t>
  </si>
  <si>
    <t xml:space="preserve">Poznámka k položce:
Informační tabule s názvem stavby, zhotovitele, projektanta, investora, s termínem začátku a dokončení stavby atp...   </t>
  </si>
  <si>
    <t>VRN4</t>
  </si>
  <si>
    <t>Inženýrská činnost</t>
  </si>
  <si>
    <t>172</t>
  </si>
  <si>
    <t>043002000</t>
  </si>
  <si>
    <t>Zkoušky a ostatní měření</t>
  </si>
  <si>
    <t>-533110943</t>
  </si>
  <si>
    <t>Poznámka k položce:
Zkoušení konstrukcí a prací nezávislou zkušebnou</t>
  </si>
  <si>
    <t>VRN5</t>
  </si>
  <si>
    <t>Finanční náklady</t>
  </si>
  <si>
    <t>173</t>
  </si>
  <si>
    <t>052002000</t>
  </si>
  <si>
    <t>Finanční rezerva</t>
  </si>
  <si>
    <t>-1565565160</t>
  </si>
  <si>
    <t>Poznámka k položce:
Finanční rezerva na nepředvídané práce při rekonstrukcích mostů a bourání starých mostních konstrukcí</t>
  </si>
  <si>
    <t>SO 320 - Úprava vodoteče</t>
  </si>
  <si>
    <t>132201201</t>
  </si>
  <si>
    <t>Hloubení rýh š do 2000 mm v hornině tř. 3 objemu do 100 m3</t>
  </si>
  <si>
    <t>1410542432</t>
  </si>
  <si>
    <t>Poznámka k položce:
Tvarová úprava koryta formou zemních prací – bez zpevnění</t>
  </si>
  <si>
    <t xml:space="preserve">(50*3,0*0,20)*2   "odhad dl. x š. x tl. - na vtoku i na výtoku</t>
  </si>
  <si>
    <t>181111112</t>
  </si>
  <si>
    <t>Plošná úprava terénu do 500 m2 zemina tř 1 až 4 nerovnosti do 100 mm ve svahu do 1:2</t>
  </si>
  <si>
    <t>-808362735</t>
  </si>
  <si>
    <t>181301112</t>
  </si>
  <si>
    <t>Rozprostření ornice tl vrstvy do 150 mm pl přes 500 m2 v rovině nebo ve svahu do 1:5</t>
  </si>
  <si>
    <t>451756391</t>
  </si>
  <si>
    <t>50*3,0*2</t>
  </si>
  <si>
    <t>1773859284</t>
  </si>
  <si>
    <t xml:space="preserve">Poznámka k položce:
Tvarová úprava koryta příkopu 50 m před zpevněním na vtoku a 50 m za zpevněním na výtoku </t>
  </si>
  <si>
    <t>714024786</t>
  </si>
  <si>
    <t>005724740</t>
  </si>
  <si>
    <t>osivo směs travní krajinná - svahová</t>
  </si>
  <si>
    <t>-230680913</t>
  </si>
  <si>
    <t>300*0,025 'Přepočtené koeficientem množství</t>
  </si>
  <si>
    <t>184802611</t>
  </si>
  <si>
    <t>Chemické odplevelení po založení kultury postřikem na široko v rovině a svahu do 1:5</t>
  </si>
  <si>
    <t>-490571183</t>
  </si>
  <si>
    <t>185802123</t>
  </si>
  <si>
    <t>Hnojení půdy umělým hnojivem na široko ve svahu do 1:2</t>
  </si>
  <si>
    <t>-67850973</t>
  </si>
  <si>
    <t>Poznámka k položce:
cca 1 kg na 5 m2</t>
  </si>
  <si>
    <t>300/5*0,001</t>
  </si>
  <si>
    <t>251911550</t>
  </si>
  <si>
    <t>hnojivo průmyslové Cererit (bal. 5 kg)</t>
  </si>
  <si>
    <t>1897688277</t>
  </si>
  <si>
    <t>300*1/5</t>
  </si>
  <si>
    <t>185803112</t>
  </si>
  <si>
    <t>Ošetření trávníku shrabáním ve svahu do 1:2</t>
  </si>
  <si>
    <t>1193045686</t>
  </si>
  <si>
    <t>185851121</t>
  </si>
  <si>
    <t>Dovoz vody pro zálivku rostlin za vzdálenost do 1000 m</t>
  </si>
  <si>
    <t>-1556622102</t>
  </si>
  <si>
    <t xml:space="preserve">300*0,01*3   "3x zalití</t>
  </si>
  <si>
    <t>SO 901 - Provizorní lávka</t>
  </si>
  <si>
    <t>M - Práce a dodávky M</t>
  </si>
  <si>
    <t xml:space="preserve">    43-M - Montáž ocelových konstrukcí</t>
  </si>
  <si>
    <t>113107122</t>
  </si>
  <si>
    <t>Odstranění podkladu pl do 50 m2 z kameniva drceného tl 200 mm</t>
  </si>
  <si>
    <t>1793064258</t>
  </si>
  <si>
    <t>Poznámka k položce:
odstranění vrstev ŠD tl. 150 mm z provizorních konstrukcí po dokončení stavby, s naložením</t>
  </si>
  <si>
    <t xml:space="preserve">3*2*2    "podklad provizorních opěr lávek dle podélných řezů</t>
  </si>
  <si>
    <t xml:space="preserve">(18,5+27,5)*1,1       "plocha dle půdorysu </t>
  </si>
  <si>
    <t>131201201</t>
  </si>
  <si>
    <t>Hloubení jam zapažených v hornině tř. 3 objemu do 100 m3</t>
  </si>
  <si>
    <t>1886320146</t>
  </si>
  <si>
    <t>Poznámka k položce:
výkop pro provizorní opěry ze silničních panelů vč. přemístění a uložení na hromady v blízkosti dočasných lávek pro zpětné použití</t>
  </si>
  <si>
    <t xml:space="preserve">0,45*(2,0*3,0)*2   "hloubka na 3 panely (3*0,15) x plocha panelů x dvě podpěry</t>
  </si>
  <si>
    <t>-392471952</t>
  </si>
  <si>
    <t>174101101</t>
  </si>
  <si>
    <t>1207262673</t>
  </si>
  <si>
    <t>Poznámka k položce:
zpětný zásyp jam po odstranění provizorních opěr lávek po dokončení stavby - úprava terénu do původního nebo upraveného stavu
Bude použita zemina z hromad</t>
  </si>
  <si>
    <t>-1095408738</t>
  </si>
  <si>
    <t>Poznámka k položce:
dočasné pažení násypu pro lávku</t>
  </si>
  <si>
    <t xml:space="preserve">(5,32+11,1)*8,0    "na pravé straně lávky dle Koord. sit. - délka x odhad výšky</t>
  </si>
  <si>
    <t>1856308258</t>
  </si>
  <si>
    <t>131,36*0,122 'Přepočtené koeficientem množství</t>
  </si>
  <si>
    <t>-1962284025</t>
  </si>
  <si>
    <t>171101102</t>
  </si>
  <si>
    <t>Uložení sypaniny z hornin soudržných do násypů zhutněných na 96 % PS</t>
  </si>
  <si>
    <t>171915413</t>
  </si>
  <si>
    <t xml:space="preserve">(14,5*1,17)+(4,3*1,0)    "plocha v pod.řezu x šířka v půdoryse - odhad</t>
  </si>
  <si>
    <t>-273140150</t>
  </si>
  <si>
    <t>Poznámka k položce:
uvedení terénu po dokončení stavby do původního stavu - zpětné zatravnění</t>
  </si>
  <si>
    <t>1564411249</t>
  </si>
  <si>
    <t>50,6*0,025 'Přepočtené koeficientem množství</t>
  </si>
  <si>
    <t>-495159534</t>
  </si>
  <si>
    <t>-1981216519</t>
  </si>
  <si>
    <t>-163770385</t>
  </si>
  <si>
    <t>50,6*0,03 'Přepočtené koeficientem množství</t>
  </si>
  <si>
    <t>181111131</t>
  </si>
  <si>
    <t>Plošná úprava terénu do 500 m2 zemina tř 1 až 4 nerovnosti do 200 mm v rovinně a svahu do 1:5</t>
  </si>
  <si>
    <t>535239244</t>
  </si>
  <si>
    <t>Poznámka k položce:
zřízení provizorní cesty pro pěší - urovnání terénu se zhutněním</t>
  </si>
  <si>
    <t>181301102</t>
  </si>
  <si>
    <t>Rozprostření ornice tl vrstvy do 150 mm pl do 500 m2 v rovině nebo ve svahu do 1:5</t>
  </si>
  <si>
    <t>-1517506412</t>
  </si>
  <si>
    <t>Poznámka k položce:
uvedení terénu po dokončení stavby do původního stavu - zpětné ohumusování v tl. 150 mm</t>
  </si>
  <si>
    <t>275121001</t>
  </si>
  <si>
    <t>Hranice podpěrná dočasná ze ŽB silničních dílců pl do 3 m2 hl 0,5 m - zřízení</t>
  </si>
  <si>
    <t>837332358</t>
  </si>
  <si>
    <t>Poznámka k položce:
provizorní opěry pro lávky pro pěší vč. podkladní vrstvy ze ŠD v tl. 150 mm</t>
  </si>
  <si>
    <t xml:space="preserve">12   "panely pod lávkou 2,0 x 1,0 m dle v.č.C.6.3</t>
  </si>
  <si>
    <t>593811350</t>
  </si>
  <si>
    <t>panel silniční IZD 37/10 200x100x15 cm</t>
  </si>
  <si>
    <t>1625600859</t>
  </si>
  <si>
    <t>Poznámka k položce:
opotřebení silničních panelů dočasně zabudovaných je oceněno ve specifikaci jako 0,5 násobek pořizovací ceny materiálu</t>
  </si>
  <si>
    <t xml:space="preserve">4*3    "dle podél.řezu</t>
  </si>
  <si>
    <t>275121002</t>
  </si>
  <si>
    <t>Hranice podpěrná dočasná ze ŽB silničních dílců pl do 3 m2 hl 0,5 m - odstranění</t>
  </si>
  <si>
    <t>-918864717</t>
  </si>
  <si>
    <t>Poznámka k položce:
odstranění provizorních opěr pro lávky pro pěší</t>
  </si>
  <si>
    <t>275121105</t>
  </si>
  <si>
    <t>Hranice podpěrná dočasná ze ŽB silničních dílců pl do 6 m2 hl 2 m - zřízení</t>
  </si>
  <si>
    <t>-1266950258</t>
  </si>
  <si>
    <t xml:space="preserve">12   "panely pod lávkou 3,0x2,0 m dle v.č.C.6.3</t>
  </si>
  <si>
    <t>593811330</t>
  </si>
  <si>
    <t>panel silniční IDZ 3/490 300x200x15 cm</t>
  </si>
  <si>
    <t>-941036303</t>
  </si>
  <si>
    <t>348185121</t>
  </si>
  <si>
    <t>Výroba mostního zábradlí dočasného ze dřeva měkkého hoblovaného s dvojmadlem</t>
  </si>
  <si>
    <t>-1910090022</t>
  </si>
  <si>
    <t xml:space="preserve">44*2   "na obou stranách</t>
  </si>
  <si>
    <t>348185131</t>
  </si>
  <si>
    <t>Montáž mostního zábradlí dočasného ze dřeva měkkého hoblovaného s dvojmadlem</t>
  </si>
  <si>
    <t>-1714688926</t>
  </si>
  <si>
    <t>348185211</t>
  </si>
  <si>
    <t>Odstranění mostního zábradlí dočasného ze dřeva měkkého hoblovaného s dvojmadlem</t>
  </si>
  <si>
    <t>1929349050</t>
  </si>
  <si>
    <t>948421292</t>
  </si>
  <si>
    <t>Měsíční nájemné podpěrné konstrukce dočasné z nosníku IP 100 délky do 26 m</t>
  </si>
  <si>
    <t>-315209917</t>
  </si>
  <si>
    <t>421952211</t>
  </si>
  <si>
    <t>Dřevěná lávka mostu z tvrdých fošen</t>
  </si>
  <si>
    <t>-333933522</t>
  </si>
  <si>
    <t xml:space="preserve">   22,5*1,27*0,05    "délka sle sit. x šířka x tl.</t>
  </si>
  <si>
    <t>423181111</t>
  </si>
  <si>
    <t>Dřevěná trámová mostní konstrukce z měkkých hranolů</t>
  </si>
  <si>
    <t>-51366270</t>
  </si>
  <si>
    <t xml:space="preserve">Poznámka k položce:
podkladní dřevěný trámek pod lešenářské podlážky </t>
  </si>
  <si>
    <t xml:space="preserve">0,1*0,15*2,0    "odměřeno z podél. řezu</t>
  </si>
  <si>
    <t>423181112</t>
  </si>
  <si>
    <t>Dřevěná trámová mostní konstrukce z měkké kulatiny</t>
  </si>
  <si>
    <t>1440021673</t>
  </si>
  <si>
    <t>Poznámka k položce:
Rozeepření z dřevěné kulatiny</t>
  </si>
  <si>
    <t xml:space="preserve">(3,14*0,05*0,05*0,82)*10    "plocha v řezu jedné kulatiny x délka x počet kusů</t>
  </si>
  <si>
    <t>423951111</t>
  </si>
  <si>
    <t>Dočasné konstrukce trámové ze dřeva hraněného - zřízení</t>
  </si>
  <si>
    <t>-1983904589</t>
  </si>
  <si>
    <t xml:space="preserve">(0,2*0,2)*2,25*8   "rozměr trámku v řezu x délka dle půd. x počet trámků 200x200</t>
  </si>
  <si>
    <t xml:space="preserve">(0,15*0,15)*2,25*9   "rozměr trámku v řezu x délka dle půd. x počet trámků 150x150</t>
  </si>
  <si>
    <t xml:space="preserve">(0,15*0,15)*2,25*5   "rozměr trámku v řezu x délka dle půd. x počet trámků 150x150</t>
  </si>
  <si>
    <t>423952111</t>
  </si>
  <si>
    <t>Dočasné konstrukce trámové ze dřeva hraněného - odstranění</t>
  </si>
  <si>
    <t>-331489775</t>
  </si>
  <si>
    <t>CS ÚRS 2018 01</t>
  </si>
  <si>
    <t>1331687814</t>
  </si>
  <si>
    <t>Poznámka k položce:
zřízení provizorní cesty pro pěší ze ŠD vč. zhutněním</t>
  </si>
  <si>
    <t>948421112</t>
  </si>
  <si>
    <t>Zřízení podpěrné konstrukce dočasné z nosníku IP 100 délky do 26 m</t>
  </si>
  <si>
    <t>185640090</t>
  </si>
  <si>
    <t>Poznámka k položce:
hmotnost nosníku IPE 500 90,7 kg/m</t>
  </si>
  <si>
    <t xml:space="preserve">(2*14)*90,7*0,001    "2 nosníky x délka 1 nosníku x hmotnost/m x převod na tuny</t>
  </si>
  <si>
    <t>949221111</t>
  </si>
  <si>
    <t>Montáž lešeňové podlahy s příčníky pro dílcová lešení v do 10 m</t>
  </si>
  <si>
    <t>1734882156</t>
  </si>
  <si>
    <t xml:space="preserve">Poznámka k položce:
lešenářská podlážka dle půdorys
</t>
  </si>
  <si>
    <t xml:space="preserve">(1,5*1,5)*2   "dle půdorys . š. x dl. x počet ks</t>
  </si>
  <si>
    <t>961065412</t>
  </si>
  <si>
    <t>Bourání mostovek ze dřeva měkkého z hranolů základů</t>
  </si>
  <si>
    <t>1454922795</t>
  </si>
  <si>
    <t xml:space="preserve">Poznámka k položce:
odstranění podkladního dřevěného trámku pod lešenářskou podlážkou - odveze zhotovitel na vlastní náklady </t>
  </si>
  <si>
    <t>1684362963</t>
  </si>
  <si>
    <t>Poznámka k položce:
odvoz odstraněné ŠD z provizorních konstrukcí na skládku po dokončení stavby, se složením</t>
  </si>
  <si>
    <t>-612056077</t>
  </si>
  <si>
    <t>Poznámka k položce:
odvoz ŠD na skládku do celk. vzdálenosti 20 km (násobeno koef. 19)</t>
  </si>
  <si>
    <t>17,5671708382149*19 'Přepočtené koeficientem množství</t>
  </si>
  <si>
    <t>-1865609359</t>
  </si>
  <si>
    <t>998212111</t>
  </si>
  <si>
    <t>Přesun hmot pro mosty zděné, monolitické betonové nebo ocelové v do 20 m</t>
  </si>
  <si>
    <t>-1099973909</t>
  </si>
  <si>
    <t>Práce a dodávky M</t>
  </si>
  <si>
    <t>43-M</t>
  </si>
  <si>
    <t>Montáž ocelových konstrukcí</t>
  </si>
  <si>
    <t>430153102</t>
  </si>
  <si>
    <t>Montáž mostního provizoria rozpětí 14 m, IP nosník, typ 6 IP 60</t>
  </si>
  <si>
    <t>-294037154</t>
  </si>
  <si>
    <t>Poznámka k položce:
IPE 500</t>
  </si>
  <si>
    <t>430153202</t>
  </si>
  <si>
    <t>Demontáž mostního provizoria rozpětí 14 m, IP nosník, typ 6 IP 60</t>
  </si>
  <si>
    <t>1528950487</t>
  </si>
  <si>
    <t>011103000</t>
  </si>
  <si>
    <t>Geologický průzkum bez rozlišení</t>
  </si>
  <si>
    <t>2032591785</t>
  </si>
  <si>
    <t>Poznámka k položce:
Vytýčení provizorní lávky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</si>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</sst>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top"/>
      <protection locked="0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16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29.28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4" t="s">
        <v>27</v>
      </c>
      <c r="AL9" s="29"/>
      <c r="AM9" s="29"/>
      <c r="AN9" s="42" t="s">
        <v>28</v>
      </c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30</v>
      </c>
      <c r="AL10" s="29"/>
      <c r="AM10" s="29"/>
      <c r="AN10" s="35" t="s">
        <v>31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33</v>
      </c>
      <c r="AL11" s="29"/>
      <c r="AM11" s="29"/>
      <c r="AN11" s="35" t="s">
        <v>31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30</v>
      </c>
      <c r="AL13" s="29"/>
      <c r="AM13" s="29"/>
      <c r="AN13" s="43" t="s">
        <v>35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3" t="s">
        <v>35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0" t="s">
        <v>33</v>
      </c>
      <c r="AL14" s="29"/>
      <c r="AM14" s="29"/>
      <c r="AN14" s="43" t="s">
        <v>35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30</v>
      </c>
      <c r="AL16" s="29"/>
      <c r="AM16" s="29"/>
      <c r="AN16" s="35" t="s">
        <v>37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38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33</v>
      </c>
      <c r="AL17" s="29"/>
      <c r="AM17" s="29"/>
      <c r="AN17" s="35" t="s">
        <v>39</v>
      </c>
      <c r="AO17" s="29"/>
      <c r="AP17" s="29"/>
      <c r="AQ17" s="31"/>
      <c r="BE17" s="39"/>
      <c r="BS17" s="24" t="s">
        <v>40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41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5" t="s">
        <v>31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29"/>
      <c r="AP20" s="29"/>
      <c r="AQ20" s="31"/>
      <c r="BE20" s="39"/>
      <c r="BS20" s="24" t="s">
        <v>40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29"/>
      <c r="AQ22" s="31"/>
      <c r="BE22" s="39"/>
    </row>
    <row r="23" s="1" customFormat="1" ht="25.92" customHeight="1">
      <c r="B23" s="47"/>
      <c r="C23" s="48"/>
      <c r="D23" s="49" t="s">
        <v>42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39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39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43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44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45</v>
      </c>
      <c r="AL25" s="53"/>
      <c r="AM25" s="53"/>
      <c r="AN25" s="53"/>
      <c r="AO25" s="53"/>
      <c r="AP25" s="48"/>
      <c r="AQ25" s="52"/>
      <c r="BE25" s="39"/>
    </row>
    <row r="26" s="2" customFormat="1" ht="14.4" customHeight="1">
      <c r="B26" s="54"/>
      <c r="C26" s="55"/>
      <c r="D26" s="56" t="s">
        <v>46</v>
      </c>
      <c r="E26" s="55"/>
      <c r="F26" s="56" t="s">
        <v>47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39"/>
    </row>
    <row r="27" s="2" customFormat="1" ht="14.4" customHeight="1">
      <c r="B27" s="54"/>
      <c r="C27" s="55"/>
      <c r="D27" s="55"/>
      <c r="E27" s="55"/>
      <c r="F27" s="56" t="s">
        <v>48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39"/>
    </row>
    <row r="28" hidden="1" s="2" customFormat="1" ht="14.4" customHeight="1">
      <c r="B28" s="54"/>
      <c r="C28" s="55"/>
      <c r="D28" s="55"/>
      <c r="E28" s="55"/>
      <c r="F28" s="56" t="s">
        <v>49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39"/>
    </row>
    <row r="29" hidden="1" s="2" customFormat="1" ht="14.4" customHeight="1">
      <c r="B29" s="54"/>
      <c r="C29" s="55"/>
      <c r="D29" s="55"/>
      <c r="E29" s="55"/>
      <c r="F29" s="56" t="s">
        <v>50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39"/>
    </row>
    <row r="30" hidden="1" s="2" customFormat="1" ht="14.4" customHeight="1">
      <c r="B30" s="54"/>
      <c r="C30" s="55"/>
      <c r="D30" s="55"/>
      <c r="E30" s="55"/>
      <c r="F30" s="56" t="s">
        <v>51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39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39"/>
    </row>
    <row r="32" s="1" customFormat="1" ht="25.92" customHeight="1">
      <c r="B32" s="47"/>
      <c r="C32" s="60"/>
      <c r="D32" s="61" t="s">
        <v>52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53</v>
      </c>
      <c r="U32" s="62"/>
      <c r="V32" s="62"/>
      <c r="W32" s="62"/>
      <c r="X32" s="64" t="s">
        <v>54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39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3"/>
    </row>
    <row r="39" s="1" customFormat="1" ht="36.96" customHeight="1">
      <c r="B39" s="47"/>
      <c r="C39" s="74" t="s">
        <v>55</v>
      </c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3"/>
    </row>
    <row r="40" s="1" customFormat="1" ht="6.96" customHeight="1">
      <c r="B40" s="47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3"/>
    </row>
    <row r="41" s="3" customFormat="1" ht="14.4" customHeight="1">
      <c r="B41" s="76"/>
      <c r="C41" s="77" t="s">
        <v>15</v>
      </c>
      <c r="D41" s="78"/>
      <c r="E41" s="78"/>
      <c r="F41" s="78"/>
      <c r="G41" s="78"/>
      <c r="H41" s="78"/>
      <c r="I41" s="78"/>
      <c r="J41" s="78"/>
      <c r="K41" s="78"/>
      <c r="L41" s="78" t="str">
        <f>K5</f>
        <v>Nymburk</v>
      </c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9"/>
    </row>
    <row r="42" s="4" customFormat="1" ht="36.96" customHeight="1">
      <c r="B42" s="80"/>
      <c r="C42" s="81" t="s">
        <v>18</v>
      </c>
      <c r="D42" s="82"/>
      <c r="E42" s="82"/>
      <c r="F42" s="82"/>
      <c r="G42" s="82"/>
      <c r="H42" s="82"/>
      <c r="I42" s="82"/>
      <c r="J42" s="82"/>
      <c r="K42" s="82"/>
      <c r="L42" s="83" t="str">
        <f>K6</f>
        <v>III/330 Nymburk, most ev. č. 330-003</v>
      </c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4"/>
    </row>
    <row r="43" s="1" customFormat="1" ht="6.96" customHeight="1">
      <c r="B43" s="4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3"/>
    </row>
    <row r="44" s="1" customFormat="1">
      <c r="B44" s="47"/>
      <c r="C44" s="77" t="s">
        <v>24</v>
      </c>
      <c r="D44" s="75"/>
      <c r="E44" s="75"/>
      <c r="F44" s="75"/>
      <c r="G44" s="75"/>
      <c r="H44" s="75"/>
      <c r="I44" s="75"/>
      <c r="J44" s="75"/>
      <c r="K44" s="75"/>
      <c r="L44" s="85" t="str">
        <f>IF(K8="","",K8)</f>
        <v>Nymburk</v>
      </c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7" t="s">
        <v>25</v>
      </c>
      <c r="AJ44" s="75"/>
      <c r="AK44" s="75"/>
      <c r="AL44" s="75"/>
      <c r="AM44" s="86" t="str">
        <f>IF(AN8= "","",AN8)</f>
        <v>9. 1. 2018</v>
      </c>
      <c r="AN44" s="86"/>
      <c r="AO44" s="75"/>
      <c r="AP44" s="75"/>
      <c r="AQ44" s="75"/>
      <c r="AR44" s="73"/>
    </row>
    <row r="45" s="1" customFormat="1" ht="6.96" customHeight="1">
      <c r="B45" s="47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3"/>
    </row>
    <row r="46" s="1" customFormat="1">
      <c r="B46" s="47"/>
      <c r="C46" s="77" t="s">
        <v>29</v>
      </c>
      <c r="D46" s="75"/>
      <c r="E46" s="75"/>
      <c r="F46" s="75"/>
      <c r="G46" s="75"/>
      <c r="H46" s="75"/>
      <c r="I46" s="75"/>
      <c r="J46" s="75"/>
      <c r="K46" s="75"/>
      <c r="L46" s="78" t="str">
        <f>IF(E11= "","",E11)</f>
        <v>Středočeský kraj</v>
      </c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7" t="s">
        <v>36</v>
      </c>
      <c r="AJ46" s="75"/>
      <c r="AK46" s="75"/>
      <c r="AL46" s="75"/>
      <c r="AM46" s="78" t="str">
        <f>IF(E17="","",E17)</f>
        <v xml:space="preserve">VPÚ DECO PRAHA  a.s.</v>
      </c>
      <c r="AN46" s="78"/>
      <c r="AO46" s="78"/>
      <c r="AP46" s="78"/>
      <c r="AQ46" s="75"/>
      <c r="AR46" s="73"/>
      <c r="AS46" s="87" t="s">
        <v>56</v>
      </c>
      <c r="AT46" s="88"/>
      <c r="AU46" s="89"/>
      <c r="AV46" s="89"/>
      <c r="AW46" s="89"/>
      <c r="AX46" s="89"/>
      <c r="AY46" s="89"/>
      <c r="AZ46" s="89"/>
      <c r="BA46" s="89"/>
      <c r="BB46" s="89"/>
      <c r="BC46" s="89"/>
      <c r="BD46" s="90"/>
    </row>
    <row r="47" s="1" customFormat="1">
      <c r="B47" s="47"/>
      <c r="C47" s="77" t="s">
        <v>34</v>
      </c>
      <c r="D47" s="75"/>
      <c r="E47" s="75"/>
      <c r="F47" s="75"/>
      <c r="G47" s="75"/>
      <c r="H47" s="75"/>
      <c r="I47" s="75"/>
      <c r="J47" s="75"/>
      <c r="K47" s="75"/>
      <c r="L47" s="78" t="str">
        <f>IF(E14= "Vyplň údaj","",E14)</f>
        <v/>
      </c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3"/>
      <c r="AS47" s="91"/>
      <c r="AT47" s="92"/>
      <c r="AU47" s="93"/>
      <c r="AV47" s="93"/>
      <c r="AW47" s="93"/>
      <c r="AX47" s="93"/>
      <c r="AY47" s="93"/>
      <c r="AZ47" s="93"/>
      <c r="BA47" s="93"/>
      <c r="BB47" s="93"/>
      <c r="BC47" s="93"/>
      <c r="BD47" s="94"/>
    </row>
    <row r="48" s="1" customFormat="1" ht="10.8" customHeight="1">
      <c r="B48" s="47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3"/>
      <c r="AS48" s="9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96"/>
    </row>
    <row r="49" s="1" customFormat="1" ht="29.28" customHeight="1">
      <c r="B49" s="47"/>
      <c r="C49" s="97" t="s">
        <v>57</v>
      </c>
      <c r="D49" s="98"/>
      <c r="E49" s="98"/>
      <c r="F49" s="98"/>
      <c r="G49" s="98"/>
      <c r="H49" s="99"/>
      <c r="I49" s="100" t="s">
        <v>58</v>
      </c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101" t="s">
        <v>59</v>
      </c>
      <c r="AH49" s="98"/>
      <c r="AI49" s="98"/>
      <c r="AJ49" s="98"/>
      <c r="AK49" s="98"/>
      <c r="AL49" s="98"/>
      <c r="AM49" s="98"/>
      <c r="AN49" s="100" t="s">
        <v>60</v>
      </c>
      <c r="AO49" s="98"/>
      <c r="AP49" s="98"/>
      <c r="AQ49" s="102" t="s">
        <v>61</v>
      </c>
      <c r="AR49" s="73"/>
      <c r="AS49" s="103" t="s">
        <v>62</v>
      </c>
      <c r="AT49" s="104" t="s">
        <v>63</v>
      </c>
      <c r="AU49" s="104" t="s">
        <v>64</v>
      </c>
      <c r="AV49" s="104" t="s">
        <v>65</v>
      </c>
      <c r="AW49" s="104" t="s">
        <v>66</v>
      </c>
      <c r="AX49" s="104" t="s">
        <v>67</v>
      </c>
      <c r="AY49" s="104" t="s">
        <v>68</v>
      </c>
      <c r="AZ49" s="104" t="s">
        <v>69</v>
      </c>
      <c r="BA49" s="104" t="s">
        <v>70</v>
      </c>
      <c r="BB49" s="104" t="s">
        <v>71</v>
      </c>
      <c r="BC49" s="104" t="s">
        <v>72</v>
      </c>
      <c r="BD49" s="105" t="s">
        <v>73</v>
      </c>
    </row>
    <row r="50" s="1" customFormat="1" ht="10.8" customHeight="1">
      <c r="B50" s="47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3"/>
      <c r="AS50" s="106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8"/>
    </row>
    <row r="51" s="4" customFormat="1" ht="32.4" customHeight="1">
      <c r="B51" s="80"/>
      <c r="C51" s="109" t="s">
        <v>74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1">
        <f>ROUND(SUM(AG52:AG57),2)</f>
        <v>0</v>
      </c>
      <c r="AH51" s="111"/>
      <c r="AI51" s="111"/>
      <c r="AJ51" s="111"/>
      <c r="AK51" s="111"/>
      <c r="AL51" s="111"/>
      <c r="AM51" s="111"/>
      <c r="AN51" s="112">
        <f>SUM(AG51,AT51)</f>
        <v>0</v>
      </c>
      <c r="AO51" s="112"/>
      <c r="AP51" s="112"/>
      <c r="AQ51" s="113" t="s">
        <v>31</v>
      </c>
      <c r="AR51" s="84"/>
      <c r="AS51" s="114">
        <f>ROUND(SUM(AS52:AS57),2)</f>
        <v>0</v>
      </c>
      <c r="AT51" s="115">
        <f>ROUND(SUM(AV51:AW51),2)</f>
        <v>0</v>
      </c>
      <c r="AU51" s="116">
        <f>ROUND(SUM(AU52:AU57),5)</f>
        <v>0</v>
      </c>
      <c r="AV51" s="115">
        <f>ROUND(AZ51*L26,2)</f>
        <v>0</v>
      </c>
      <c r="AW51" s="115">
        <f>ROUND(BA51*L27,2)</f>
        <v>0</v>
      </c>
      <c r="AX51" s="115">
        <f>ROUND(BB51*L26,2)</f>
        <v>0</v>
      </c>
      <c r="AY51" s="115">
        <f>ROUND(BC51*L27,2)</f>
        <v>0</v>
      </c>
      <c r="AZ51" s="115">
        <f>ROUND(SUM(AZ52:AZ57),2)</f>
        <v>0</v>
      </c>
      <c r="BA51" s="115">
        <f>ROUND(SUM(BA52:BA57),2)</f>
        <v>0</v>
      </c>
      <c r="BB51" s="115">
        <f>ROUND(SUM(BB52:BB57),2)</f>
        <v>0</v>
      </c>
      <c r="BC51" s="115">
        <f>ROUND(SUM(BC52:BC57),2)</f>
        <v>0</v>
      </c>
      <c r="BD51" s="117">
        <f>ROUND(SUM(BD52:BD57),2)</f>
        <v>0</v>
      </c>
      <c r="BS51" s="118" t="s">
        <v>75</v>
      </c>
      <c r="BT51" s="118" t="s">
        <v>76</v>
      </c>
      <c r="BU51" s="119" t="s">
        <v>77</v>
      </c>
      <c r="BV51" s="118" t="s">
        <v>78</v>
      </c>
      <c r="BW51" s="118" t="s">
        <v>7</v>
      </c>
      <c r="BX51" s="118" t="s">
        <v>79</v>
      </c>
      <c r="CL51" s="118" t="s">
        <v>21</v>
      </c>
    </row>
    <row r="52" s="5" customFormat="1" ht="16.5" customHeight="1">
      <c r="A52" s="120" t="s">
        <v>80</v>
      </c>
      <c r="B52" s="121"/>
      <c r="C52" s="122"/>
      <c r="D52" s="123" t="s">
        <v>81</v>
      </c>
      <c r="E52" s="123"/>
      <c r="F52" s="123"/>
      <c r="G52" s="123"/>
      <c r="H52" s="123"/>
      <c r="I52" s="124"/>
      <c r="J52" s="123" t="s">
        <v>82</v>
      </c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5">
        <f>'SO 020 - Příprava území'!J27</f>
        <v>0</v>
      </c>
      <c r="AH52" s="124"/>
      <c r="AI52" s="124"/>
      <c r="AJ52" s="124"/>
      <c r="AK52" s="124"/>
      <c r="AL52" s="124"/>
      <c r="AM52" s="124"/>
      <c r="AN52" s="125">
        <f>SUM(AG52,AT52)</f>
        <v>0</v>
      </c>
      <c r="AO52" s="124"/>
      <c r="AP52" s="124"/>
      <c r="AQ52" s="126" t="s">
        <v>83</v>
      </c>
      <c r="AR52" s="127"/>
      <c r="AS52" s="128">
        <v>0</v>
      </c>
      <c r="AT52" s="129">
        <f>ROUND(SUM(AV52:AW52),2)</f>
        <v>0</v>
      </c>
      <c r="AU52" s="130">
        <f>'SO 020 - Příprava území'!P80</f>
        <v>0</v>
      </c>
      <c r="AV52" s="129">
        <f>'SO 020 - Příprava území'!J30</f>
        <v>0</v>
      </c>
      <c r="AW52" s="129">
        <f>'SO 020 - Příprava území'!J31</f>
        <v>0</v>
      </c>
      <c r="AX52" s="129">
        <f>'SO 020 - Příprava území'!J32</f>
        <v>0</v>
      </c>
      <c r="AY52" s="129">
        <f>'SO 020 - Příprava území'!J33</f>
        <v>0</v>
      </c>
      <c r="AZ52" s="129">
        <f>'SO 020 - Příprava území'!F30</f>
        <v>0</v>
      </c>
      <c r="BA52" s="129">
        <f>'SO 020 - Příprava území'!F31</f>
        <v>0</v>
      </c>
      <c r="BB52" s="129">
        <f>'SO 020 - Příprava území'!F32</f>
        <v>0</v>
      </c>
      <c r="BC52" s="129">
        <f>'SO 020 - Příprava území'!F33</f>
        <v>0</v>
      </c>
      <c r="BD52" s="131">
        <f>'SO 020 - Příprava území'!F34</f>
        <v>0</v>
      </c>
      <c r="BT52" s="132" t="s">
        <v>84</v>
      </c>
      <c r="BV52" s="132" t="s">
        <v>78</v>
      </c>
      <c r="BW52" s="132" t="s">
        <v>85</v>
      </c>
      <c r="BX52" s="132" t="s">
        <v>7</v>
      </c>
      <c r="CL52" s="132" t="s">
        <v>86</v>
      </c>
      <c r="CM52" s="132" t="s">
        <v>87</v>
      </c>
    </row>
    <row r="53" s="5" customFormat="1" ht="16.5" customHeight="1">
      <c r="A53" s="120" t="s">
        <v>80</v>
      </c>
      <c r="B53" s="121"/>
      <c r="C53" s="122"/>
      <c r="D53" s="123" t="s">
        <v>88</v>
      </c>
      <c r="E53" s="123"/>
      <c r="F53" s="123"/>
      <c r="G53" s="123"/>
      <c r="H53" s="123"/>
      <c r="I53" s="124"/>
      <c r="J53" s="123" t="s">
        <v>89</v>
      </c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5">
        <f>'SO 182 - DIO'!J27</f>
        <v>0</v>
      </c>
      <c r="AH53" s="124"/>
      <c r="AI53" s="124"/>
      <c r="AJ53" s="124"/>
      <c r="AK53" s="124"/>
      <c r="AL53" s="124"/>
      <c r="AM53" s="124"/>
      <c r="AN53" s="125">
        <f>SUM(AG53,AT53)</f>
        <v>0</v>
      </c>
      <c r="AO53" s="124"/>
      <c r="AP53" s="124"/>
      <c r="AQ53" s="126" t="s">
        <v>83</v>
      </c>
      <c r="AR53" s="127"/>
      <c r="AS53" s="128">
        <v>0</v>
      </c>
      <c r="AT53" s="129">
        <f>ROUND(SUM(AV53:AW53),2)</f>
        <v>0</v>
      </c>
      <c r="AU53" s="130">
        <f>'SO 182 - DIO'!P80</f>
        <v>0</v>
      </c>
      <c r="AV53" s="129">
        <f>'SO 182 - DIO'!J30</f>
        <v>0</v>
      </c>
      <c r="AW53" s="129">
        <f>'SO 182 - DIO'!J31</f>
        <v>0</v>
      </c>
      <c r="AX53" s="129">
        <f>'SO 182 - DIO'!J32</f>
        <v>0</v>
      </c>
      <c r="AY53" s="129">
        <f>'SO 182 - DIO'!J33</f>
        <v>0</v>
      </c>
      <c r="AZ53" s="129">
        <f>'SO 182 - DIO'!F30</f>
        <v>0</v>
      </c>
      <c r="BA53" s="129">
        <f>'SO 182 - DIO'!F31</f>
        <v>0</v>
      </c>
      <c r="BB53" s="129">
        <f>'SO 182 - DIO'!F32</f>
        <v>0</v>
      </c>
      <c r="BC53" s="129">
        <f>'SO 182 - DIO'!F33</f>
        <v>0</v>
      </c>
      <c r="BD53" s="131">
        <f>'SO 182 - DIO'!F34</f>
        <v>0</v>
      </c>
      <c r="BT53" s="132" t="s">
        <v>84</v>
      </c>
      <c r="BV53" s="132" t="s">
        <v>78</v>
      </c>
      <c r="BW53" s="132" t="s">
        <v>90</v>
      </c>
      <c r="BX53" s="132" t="s">
        <v>7</v>
      </c>
      <c r="CL53" s="132" t="s">
        <v>31</v>
      </c>
      <c r="CM53" s="132" t="s">
        <v>87</v>
      </c>
    </row>
    <row r="54" s="5" customFormat="1" ht="16.5" customHeight="1">
      <c r="A54" s="120" t="s">
        <v>80</v>
      </c>
      <c r="B54" s="121"/>
      <c r="C54" s="122"/>
      <c r="D54" s="123" t="s">
        <v>91</v>
      </c>
      <c r="E54" s="123"/>
      <c r="F54" s="123"/>
      <c r="G54" s="123"/>
      <c r="H54" s="123"/>
      <c r="I54" s="124"/>
      <c r="J54" s="123" t="s">
        <v>92</v>
      </c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5">
        <f>'SO 186 - Stavební úpravy ...'!J27</f>
        <v>0</v>
      </c>
      <c r="AH54" s="124"/>
      <c r="AI54" s="124"/>
      <c r="AJ54" s="124"/>
      <c r="AK54" s="124"/>
      <c r="AL54" s="124"/>
      <c r="AM54" s="124"/>
      <c r="AN54" s="125">
        <f>SUM(AG54,AT54)</f>
        <v>0</v>
      </c>
      <c r="AO54" s="124"/>
      <c r="AP54" s="124"/>
      <c r="AQ54" s="126" t="s">
        <v>83</v>
      </c>
      <c r="AR54" s="127"/>
      <c r="AS54" s="128">
        <v>0</v>
      </c>
      <c r="AT54" s="129">
        <f>ROUND(SUM(AV54:AW54),2)</f>
        <v>0</v>
      </c>
      <c r="AU54" s="130">
        <f>'SO 186 - Stavební úpravy ...'!P84</f>
        <v>0</v>
      </c>
      <c r="AV54" s="129">
        <f>'SO 186 - Stavební úpravy ...'!J30</f>
        <v>0</v>
      </c>
      <c r="AW54" s="129">
        <f>'SO 186 - Stavební úpravy ...'!J31</f>
        <v>0</v>
      </c>
      <c r="AX54" s="129">
        <f>'SO 186 - Stavební úpravy ...'!J32</f>
        <v>0</v>
      </c>
      <c r="AY54" s="129">
        <f>'SO 186 - Stavební úpravy ...'!J33</f>
        <v>0</v>
      </c>
      <c r="AZ54" s="129">
        <f>'SO 186 - Stavební úpravy ...'!F30</f>
        <v>0</v>
      </c>
      <c r="BA54" s="129">
        <f>'SO 186 - Stavební úpravy ...'!F31</f>
        <v>0</v>
      </c>
      <c r="BB54" s="129">
        <f>'SO 186 - Stavební úpravy ...'!F32</f>
        <v>0</v>
      </c>
      <c r="BC54" s="129">
        <f>'SO 186 - Stavební úpravy ...'!F33</f>
        <v>0</v>
      </c>
      <c r="BD54" s="131">
        <f>'SO 186 - Stavební úpravy ...'!F34</f>
        <v>0</v>
      </c>
      <c r="BT54" s="132" t="s">
        <v>84</v>
      </c>
      <c r="BV54" s="132" t="s">
        <v>78</v>
      </c>
      <c r="BW54" s="132" t="s">
        <v>93</v>
      </c>
      <c r="BX54" s="132" t="s">
        <v>7</v>
      </c>
      <c r="CL54" s="132" t="s">
        <v>31</v>
      </c>
      <c r="CM54" s="132" t="s">
        <v>87</v>
      </c>
    </row>
    <row r="55" s="5" customFormat="1" ht="16.5" customHeight="1">
      <c r="A55" s="120" t="s">
        <v>80</v>
      </c>
      <c r="B55" s="121"/>
      <c r="C55" s="122"/>
      <c r="D55" s="123" t="s">
        <v>94</v>
      </c>
      <c r="E55" s="123"/>
      <c r="F55" s="123"/>
      <c r="G55" s="123"/>
      <c r="H55" s="123"/>
      <c r="I55" s="124"/>
      <c r="J55" s="123" t="s">
        <v>95</v>
      </c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5">
        <f>'SO 201 - Most ev.č. 330-003'!J27</f>
        <v>0</v>
      </c>
      <c r="AH55" s="124"/>
      <c r="AI55" s="124"/>
      <c r="AJ55" s="124"/>
      <c r="AK55" s="124"/>
      <c r="AL55" s="124"/>
      <c r="AM55" s="124"/>
      <c r="AN55" s="125">
        <f>SUM(AG55,AT55)</f>
        <v>0</v>
      </c>
      <c r="AO55" s="124"/>
      <c r="AP55" s="124"/>
      <c r="AQ55" s="126" t="s">
        <v>83</v>
      </c>
      <c r="AR55" s="127"/>
      <c r="AS55" s="128">
        <v>0</v>
      </c>
      <c r="AT55" s="129">
        <f>ROUND(SUM(AV55:AW55),2)</f>
        <v>0</v>
      </c>
      <c r="AU55" s="130">
        <f>'SO 201 - Most ev.č. 330-003'!P93</f>
        <v>0</v>
      </c>
      <c r="AV55" s="129">
        <f>'SO 201 - Most ev.č. 330-003'!J30</f>
        <v>0</v>
      </c>
      <c r="AW55" s="129">
        <f>'SO 201 - Most ev.č. 330-003'!J31</f>
        <v>0</v>
      </c>
      <c r="AX55" s="129">
        <f>'SO 201 - Most ev.č. 330-003'!J32</f>
        <v>0</v>
      </c>
      <c r="AY55" s="129">
        <f>'SO 201 - Most ev.č. 330-003'!J33</f>
        <v>0</v>
      </c>
      <c r="AZ55" s="129">
        <f>'SO 201 - Most ev.č. 330-003'!F30</f>
        <v>0</v>
      </c>
      <c r="BA55" s="129">
        <f>'SO 201 - Most ev.č. 330-003'!F31</f>
        <v>0</v>
      </c>
      <c r="BB55" s="129">
        <f>'SO 201 - Most ev.č. 330-003'!F32</f>
        <v>0</v>
      </c>
      <c r="BC55" s="129">
        <f>'SO 201 - Most ev.č. 330-003'!F33</f>
        <v>0</v>
      </c>
      <c r="BD55" s="131">
        <f>'SO 201 - Most ev.č. 330-003'!F34</f>
        <v>0</v>
      </c>
      <c r="BT55" s="132" t="s">
        <v>84</v>
      </c>
      <c r="BV55" s="132" t="s">
        <v>78</v>
      </c>
      <c r="BW55" s="132" t="s">
        <v>96</v>
      </c>
      <c r="BX55" s="132" t="s">
        <v>7</v>
      </c>
      <c r="CL55" s="132" t="s">
        <v>86</v>
      </c>
      <c r="CM55" s="132" t="s">
        <v>87</v>
      </c>
    </row>
    <row r="56" s="5" customFormat="1" ht="16.5" customHeight="1">
      <c r="A56" s="120" t="s">
        <v>80</v>
      </c>
      <c r="B56" s="121"/>
      <c r="C56" s="122"/>
      <c r="D56" s="123" t="s">
        <v>97</v>
      </c>
      <c r="E56" s="123"/>
      <c r="F56" s="123"/>
      <c r="G56" s="123"/>
      <c r="H56" s="123"/>
      <c r="I56" s="124"/>
      <c r="J56" s="123" t="s">
        <v>98</v>
      </c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5">
        <f>'SO 320 - Úprava vodoteče'!J27</f>
        <v>0</v>
      </c>
      <c r="AH56" s="124"/>
      <c r="AI56" s="124"/>
      <c r="AJ56" s="124"/>
      <c r="AK56" s="124"/>
      <c r="AL56" s="124"/>
      <c r="AM56" s="124"/>
      <c r="AN56" s="125">
        <f>SUM(AG56,AT56)</f>
        <v>0</v>
      </c>
      <c r="AO56" s="124"/>
      <c r="AP56" s="124"/>
      <c r="AQ56" s="126" t="s">
        <v>83</v>
      </c>
      <c r="AR56" s="127"/>
      <c r="AS56" s="128">
        <v>0</v>
      </c>
      <c r="AT56" s="129">
        <f>ROUND(SUM(AV56:AW56),2)</f>
        <v>0</v>
      </c>
      <c r="AU56" s="130">
        <f>'SO 320 - Úprava vodoteče'!P78</f>
        <v>0</v>
      </c>
      <c r="AV56" s="129">
        <f>'SO 320 - Úprava vodoteče'!J30</f>
        <v>0</v>
      </c>
      <c r="AW56" s="129">
        <f>'SO 320 - Úprava vodoteče'!J31</f>
        <v>0</v>
      </c>
      <c r="AX56" s="129">
        <f>'SO 320 - Úprava vodoteče'!J32</f>
        <v>0</v>
      </c>
      <c r="AY56" s="129">
        <f>'SO 320 - Úprava vodoteče'!J33</f>
        <v>0</v>
      </c>
      <c r="AZ56" s="129">
        <f>'SO 320 - Úprava vodoteče'!F30</f>
        <v>0</v>
      </c>
      <c r="BA56" s="129">
        <f>'SO 320 - Úprava vodoteče'!F31</f>
        <v>0</v>
      </c>
      <c r="BB56" s="129">
        <f>'SO 320 - Úprava vodoteče'!F32</f>
        <v>0</v>
      </c>
      <c r="BC56" s="129">
        <f>'SO 320 - Úprava vodoteče'!F33</f>
        <v>0</v>
      </c>
      <c r="BD56" s="131">
        <f>'SO 320 - Úprava vodoteče'!F34</f>
        <v>0</v>
      </c>
      <c r="BT56" s="132" t="s">
        <v>84</v>
      </c>
      <c r="BV56" s="132" t="s">
        <v>78</v>
      </c>
      <c r="BW56" s="132" t="s">
        <v>99</v>
      </c>
      <c r="BX56" s="132" t="s">
        <v>7</v>
      </c>
      <c r="CL56" s="132" t="s">
        <v>86</v>
      </c>
      <c r="CM56" s="132" t="s">
        <v>87</v>
      </c>
    </row>
    <row r="57" s="5" customFormat="1" ht="16.5" customHeight="1">
      <c r="A57" s="120" t="s">
        <v>80</v>
      </c>
      <c r="B57" s="121"/>
      <c r="C57" s="122"/>
      <c r="D57" s="123" t="s">
        <v>100</v>
      </c>
      <c r="E57" s="123"/>
      <c r="F57" s="123"/>
      <c r="G57" s="123"/>
      <c r="H57" s="123"/>
      <c r="I57" s="124"/>
      <c r="J57" s="123" t="s">
        <v>101</v>
      </c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5">
        <f>'SO 901 - Provizorní lávka'!J27</f>
        <v>0</v>
      </c>
      <c r="AH57" s="124"/>
      <c r="AI57" s="124"/>
      <c r="AJ57" s="124"/>
      <c r="AK57" s="124"/>
      <c r="AL57" s="124"/>
      <c r="AM57" s="124"/>
      <c r="AN57" s="125">
        <f>SUM(AG57,AT57)</f>
        <v>0</v>
      </c>
      <c r="AO57" s="124"/>
      <c r="AP57" s="124"/>
      <c r="AQ57" s="126" t="s">
        <v>83</v>
      </c>
      <c r="AR57" s="127"/>
      <c r="AS57" s="133">
        <v>0</v>
      </c>
      <c r="AT57" s="134">
        <f>ROUND(SUM(AV57:AW57),2)</f>
        <v>0</v>
      </c>
      <c r="AU57" s="135">
        <f>'SO 901 - Provizorní lávka'!P89</f>
        <v>0</v>
      </c>
      <c r="AV57" s="134">
        <f>'SO 901 - Provizorní lávka'!J30</f>
        <v>0</v>
      </c>
      <c r="AW57" s="134">
        <f>'SO 901 - Provizorní lávka'!J31</f>
        <v>0</v>
      </c>
      <c r="AX57" s="134">
        <f>'SO 901 - Provizorní lávka'!J32</f>
        <v>0</v>
      </c>
      <c r="AY57" s="134">
        <f>'SO 901 - Provizorní lávka'!J33</f>
        <v>0</v>
      </c>
      <c r="AZ57" s="134">
        <f>'SO 901 - Provizorní lávka'!F30</f>
        <v>0</v>
      </c>
      <c r="BA57" s="134">
        <f>'SO 901 - Provizorní lávka'!F31</f>
        <v>0</v>
      </c>
      <c r="BB57" s="134">
        <f>'SO 901 - Provizorní lávka'!F32</f>
        <v>0</v>
      </c>
      <c r="BC57" s="134">
        <f>'SO 901 - Provizorní lávka'!F33</f>
        <v>0</v>
      </c>
      <c r="BD57" s="136">
        <f>'SO 901 - Provizorní lávka'!F34</f>
        <v>0</v>
      </c>
      <c r="BT57" s="132" t="s">
        <v>84</v>
      </c>
      <c r="BV57" s="132" t="s">
        <v>78</v>
      </c>
      <c r="BW57" s="132" t="s">
        <v>102</v>
      </c>
      <c r="BX57" s="132" t="s">
        <v>7</v>
      </c>
      <c r="CL57" s="132" t="s">
        <v>31</v>
      </c>
      <c r="CM57" s="132" t="s">
        <v>87</v>
      </c>
    </row>
    <row r="58" s="1" customFormat="1" ht="30" customHeight="1">
      <c r="B58" s="47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3"/>
    </row>
    <row r="59" s="1" customFormat="1" ht="6.96" customHeight="1">
      <c r="B59" s="68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73"/>
    </row>
  </sheetData>
  <sheetProtection sheet="1" formatColumns="0" formatRows="0" objects="1" scenarios="1" spinCount="100000" saltValue="jRzRFs05eg8EmwFOELGfjYfGZ++l0OpIy+iATQYhvJrF/zH07ST5jp8IUqPczQP1VPLJYQWKTma3X2Yvd78Wow==" hashValue="1yMlD4agCcK8iQAmZLr1Fgm7YCIjsoWXJGP4iZyvqiy2xAlwuHsCCwKwDnWEwyd0rSJXe19Kx7csyORhnfFXqA==" algorithmName="SHA-512" password="CC35"/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20 - Příprava území'!C2" display="/"/>
    <hyperlink ref="A53" location="'SO 182 - DIO'!C2" display="/"/>
    <hyperlink ref="A54" location="'SO 186 - Stavební úpravy ...'!C2" display="/"/>
    <hyperlink ref="A55" location="'SO 201 - Most ev.č. 330-003'!C2" display="/"/>
    <hyperlink ref="A56" location="'SO 320 - Úprava vodoteče'!C2" display="/"/>
    <hyperlink ref="A57" location="'SO 901 - Provizorní lávka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103</v>
      </c>
      <c r="G1" s="140" t="s">
        <v>104</v>
      </c>
      <c r="H1" s="140"/>
      <c r="I1" s="141"/>
      <c r="J1" s="140" t="s">
        <v>105</v>
      </c>
      <c r="K1" s="139" t="s">
        <v>106</v>
      </c>
      <c r="L1" s="140" t="s">
        <v>107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87</v>
      </c>
    </row>
    <row r="4" ht="36.96" customHeight="1">
      <c r="B4" s="28"/>
      <c r="C4" s="29"/>
      <c r="D4" s="30" t="s">
        <v>108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III/330 Nymburk, most ev. č. 330-003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109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110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86</v>
      </c>
      <c r="G11" s="48"/>
      <c r="H11" s="48"/>
      <c r="I11" s="147" t="s">
        <v>22</v>
      </c>
      <c r="J11" s="35" t="s">
        <v>31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16</v>
      </c>
      <c r="G12" s="48"/>
      <c r="H12" s="48"/>
      <c r="I12" s="147" t="s">
        <v>25</v>
      </c>
      <c r="J12" s="148" t="str">
        <f>'Rekapitulace stavby'!AN8</f>
        <v>9. 1. 2018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29</v>
      </c>
      <c r="E14" s="48"/>
      <c r="F14" s="48"/>
      <c r="G14" s="48"/>
      <c r="H14" s="48"/>
      <c r="I14" s="147" t="s">
        <v>30</v>
      </c>
      <c r="J14" s="35" t="s">
        <v>31</v>
      </c>
      <c r="K14" s="52"/>
    </row>
    <row r="15" s="1" customFormat="1" ht="18" customHeight="1">
      <c r="B15" s="47"/>
      <c r="C15" s="48"/>
      <c r="D15" s="48"/>
      <c r="E15" s="35" t="s">
        <v>32</v>
      </c>
      <c r="F15" s="48"/>
      <c r="G15" s="48"/>
      <c r="H15" s="48"/>
      <c r="I15" s="147" t="s">
        <v>33</v>
      </c>
      <c r="J15" s="35" t="s">
        <v>31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34</v>
      </c>
      <c r="E17" s="48"/>
      <c r="F17" s="48"/>
      <c r="G17" s="48"/>
      <c r="H17" s="48"/>
      <c r="I17" s="147" t="s">
        <v>30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33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36</v>
      </c>
      <c r="E20" s="48"/>
      <c r="F20" s="48"/>
      <c r="G20" s="48"/>
      <c r="H20" s="48"/>
      <c r="I20" s="147" t="s">
        <v>30</v>
      </c>
      <c r="J20" s="35" t="s">
        <v>37</v>
      </c>
      <c r="K20" s="52"/>
    </row>
    <row r="21" s="1" customFormat="1" ht="18" customHeight="1">
      <c r="B21" s="47"/>
      <c r="C21" s="48"/>
      <c r="D21" s="48"/>
      <c r="E21" s="35" t="s">
        <v>38</v>
      </c>
      <c r="F21" s="48"/>
      <c r="G21" s="48"/>
      <c r="H21" s="48"/>
      <c r="I21" s="147" t="s">
        <v>33</v>
      </c>
      <c r="J21" s="35" t="s">
        <v>39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41</v>
      </c>
      <c r="E23" s="48"/>
      <c r="F23" s="48"/>
      <c r="G23" s="48"/>
      <c r="H23" s="48"/>
      <c r="I23" s="145"/>
      <c r="J23" s="48"/>
      <c r="K23" s="52"/>
    </row>
    <row r="24" s="6" customFormat="1" ht="16.5" customHeight="1">
      <c r="B24" s="149"/>
      <c r="C24" s="150"/>
      <c r="D24" s="150"/>
      <c r="E24" s="45" t="s">
        <v>31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42</v>
      </c>
      <c r="E27" s="48"/>
      <c r="F27" s="48"/>
      <c r="G27" s="48"/>
      <c r="H27" s="48"/>
      <c r="I27" s="145"/>
      <c r="J27" s="156">
        <f>ROUND(J80,2)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44</v>
      </c>
      <c r="G29" s="48"/>
      <c r="H29" s="48"/>
      <c r="I29" s="157" t="s">
        <v>43</v>
      </c>
      <c r="J29" s="53" t="s">
        <v>45</v>
      </c>
      <c r="K29" s="52"/>
    </row>
    <row r="30" s="1" customFormat="1" ht="14.4" customHeight="1">
      <c r="B30" s="47"/>
      <c r="C30" s="48"/>
      <c r="D30" s="56" t="s">
        <v>46</v>
      </c>
      <c r="E30" s="56" t="s">
        <v>47</v>
      </c>
      <c r="F30" s="158">
        <f>ROUND(SUM(BE80:BE105), 2)</f>
        <v>0</v>
      </c>
      <c r="G30" s="48"/>
      <c r="H30" s="48"/>
      <c r="I30" s="159">
        <v>0.20999999999999999</v>
      </c>
      <c r="J30" s="158">
        <f>ROUND(ROUND((SUM(BE80:BE105)), 2)*I30, 2)</f>
        <v>0</v>
      </c>
      <c r="K30" s="52"/>
    </row>
    <row r="31" s="1" customFormat="1" ht="14.4" customHeight="1">
      <c r="B31" s="47"/>
      <c r="C31" s="48"/>
      <c r="D31" s="48"/>
      <c r="E31" s="56" t="s">
        <v>48</v>
      </c>
      <c r="F31" s="158">
        <f>ROUND(SUM(BF80:BF105), 2)</f>
        <v>0</v>
      </c>
      <c r="G31" s="48"/>
      <c r="H31" s="48"/>
      <c r="I31" s="159">
        <v>0.14999999999999999</v>
      </c>
      <c r="J31" s="158">
        <f>ROUND(ROUND((SUM(BF80:BF105)),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49</v>
      </c>
      <c r="F32" s="158">
        <f>ROUND(SUM(BG80:BG105),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50</v>
      </c>
      <c r="F33" s="158">
        <f>ROUND(SUM(BH80:BH105),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51</v>
      </c>
      <c r="F34" s="158">
        <f>ROUND(SUM(BI80:BI105),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52</v>
      </c>
      <c r="E36" s="99"/>
      <c r="F36" s="99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111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III/330 Nymburk, most ev. č. 330-003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109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020 - Příprava území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Nymburk</v>
      </c>
      <c r="G49" s="48"/>
      <c r="H49" s="48"/>
      <c r="I49" s="147" t="s">
        <v>25</v>
      </c>
      <c r="J49" s="148" t="str">
        <f>IF(J12="","",J12)</f>
        <v>9. 1. 2018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29</v>
      </c>
      <c r="D51" s="48"/>
      <c r="E51" s="48"/>
      <c r="F51" s="35" t="str">
        <f>E15</f>
        <v>Středočeský kraj</v>
      </c>
      <c r="G51" s="48"/>
      <c r="H51" s="48"/>
      <c r="I51" s="147" t="s">
        <v>36</v>
      </c>
      <c r="J51" s="45" t="str">
        <f>E21</f>
        <v xml:space="preserve">VPÚ DECO PRAHA  a.s.</v>
      </c>
      <c r="K51" s="52"/>
    </row>
    <row r="52" s="1" customFormat="1" ht="14.4" customHeight="1">
      <c r="B52" s="47"/>
      <c r="C52" s="40" t="s">
        <v>34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112</v>
      </c>
      <c r="D54" s="160"/>
      <c r="E54" s="160"/>
      <c r="F54" s="160"/>
      <c r="G54" s="160"/>
      <c r="H54" s="160"/>
      <c r="I54" s="174"/>
      <c r="J54" s="175" t="s">
        <v>113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114</v>
      </c>
      <c r="D56" s="48"/>
      <c r="E56" s="48"/>
      <c r="F56" s="48"/>
      <c r="G56" s="48"/>
      <c r="H56" s="48"/>
      <c r="I56" s="145"/>
      <c r="J56" s="156">
        <f>J80</f>
        <v>0</v>
      </c>
      <c r="K56" s="52"/>
      <c r="AU56" s="24" t="s">
        <v>115</v>
      </c>
    </row>
    <row r="57" s="7" customFormat="1" ht="24.96" customHeight="1">
      <c r="B57" s="178"/>
      <c r="C57" s="179"/>
      <c r="D57" s="180" t="s">
        <v>116</v>
      </c>
      <c r="E57" s="181"/>
      <c r="F57" s="181"/>
      <c r="G57" s="181"/>
      <c r="H57" s="181"/>
      <c r="I57" s="182"/>
      <c r="J57" s="183">
        <f>J81</f>
        <v>0</v>
      </c>
      <c r="K57" s="184"/>
    </row>
    <row r="58" s="8" customFormat="1" ht="19.92" customHeight="1">
      <c r="B58" s="185"/>
      <c r="C58" s="186"/>
      <c r="D58" s="187" t="s">
        <v>117</v>
      </c>
      <c r="E58" s="188"/>
      <c r="F58" s="188"/>
      <c r="G58" s="188"/>
      <c r="H58" s="188"/>
      <c r="I58" s="189"/>
      <c r="J58" s="190">
        <f>J82</f>
        <v>0</v>
      </c>
      <c r="K58" s="191"/>
    </row>
    <row r="59" s="8" customFormat="1" ht="19.92" customHeight="1">
      <c r="B59" s="185"/>
      <c r="C59" s="186"/>
      <c r="D59" s="187" t="s">
        <v>118</v>
      </c>
      <c r="E59" s="188"/>
      <c r="F59" s="188"/>
      <c r="G59" s="188"/>
      <c r="H59" s="188"/>
      <c r="I59" s="189"/>
      <c r="J59" s="190">
        <f>J98</f>
        <v>0</v>
      </c>
      <c r="K59" s="191"/>
    </row>
    <row r="60" s="8" customFormat="1" ht="19.92" customHeight="1">
      <c r="B60" s="185"/>
      <c r="C60" s="186"/>
      <c r="D60" s="187" t="s">
        <v>119</v>
      </c>
      <c r="E60" s="188"/>
      <c r="F60" s="188"/>
      <c r="G60" s="188"/>
      <c r="H60" s="188"/>
      <c r="I60" s="189"/>
      <c r="J60" s="190">
        <f>J101</f>
        <v>0</v>
      </c>
      <c r="K60" s="191"/>
    </row>
    <row r="61" s="1" customFormat="1" ht="21.84" customHeight="1">
      <c r="B61" s="47"/>
      <c r="C61" s="48"/>
      <c r="D61" s="48"/>
      <c r="E61" s="48"/>
      <c r="F61" s="48"/>
      <c r="G61" s="48"/>
      <c r="H61" s="48"/>
      <c r="I61" s="145"/>
      <c r="J61" s="48"/>
      <c r="K61" s="52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7"/>
      <c r="J62" s="69"/>
      <c r="K62" s="70"/>
    </row>
    <row r="66" s="1" customFormat="1" ht="6.96" customHeight="1">
      <c r="B66" s="71"/>
      <c r="C66" s="72"/>
      <c r="D66" s="72"/>
      <c r="E66" s="72"/>
      <c r="F66" s="72"/>
      <c r="G66" s="72"/>
      <c r="H66" s="72"/>
      <c r="I66" s="170"/>
      <c r="J66" s="72"/>
      <c r="K66" s="72"/>
      <c r="L66" s="73"/>
    </row>
    <row r="67" s="1" customFormat="1" ht="36.96" customHeight="1">
      <c r="B67" s="47"/>
      <c r="C67" s="74" t="s">
        <v>120</v>
      </c>
      <c r="D67" s="75"/>
      <c r="E67" s="75"/>
      <c r="F67" s="75"/>
      <c r="G67" s="75"/>
      <c r="H67" s="75"/>
      <c r="I67" s="192"/>
      <c r="J67" s="75"/>
      <c r="K67" s="75"/>
      <c r="L67" s="73"/>
    </row>
    <row r="68" s="1" customFormat="1" ht="6.96" customHeight="1">
      <c r="B68" s="47"/>
      <c r="C68" s="75"/>
      <c r="D68" s="75"/>
      <c r="E68" s="75"/>
      <c r="F68" s="75"/>
      <c r="G68" s="75"/>
      <c r="H68" s="75"/>
      <c r="I68" s="192"/>
      <c r="J68" s="75"/>
      <c r="K68" s="75"/>
      <c r="L68" s="73"/>
    </row>
    <row r="69" s="1" customFormat="1" ht="14.4" customHeight="1">
      <c r="B69" s="47"/>
      <c r="C69" s="77" t="s">
        <v>18</v>
      </c>
      <c r="D69" s="75"/>
      <c r="E69" s="75"/>
      <c r="F69" s="75"/>
      <c r="G69" s="75"/>
      <c r="H69" s="75"/>
      <c r="I69" s="192"/>
      <c r="J69" s="75"/>
      <c r="K69" s="75"/>
      <c r="L69" s="73"/>
    </row>
    <row r="70" s="1" customFormat="1" ht="16.5" customHeight="1">
      <c r="B70" s="47"/>
      <c r="C70" s="75"/>
      <c r="D70" s="75"/>
      <c r="E70" s="193" t="str">
        <f>E7</f>
        <v>III/330 Nymburk, most ev. č. 330-003</v>
      </c>
      <c r="F70" s="77"/>
      <c r="G70" s="77"/>
      <c r="H70" s="77"/>
      <c r="I70" s="192"/>
      <c r="J70" s="75"/>
      <c r="K70" s="75"/>
      <c r="L70" s="73"/>
    </row>
    <row r="71" s="1" customFormat="1" ht="14.4" customHeight="1">
      <c r="B71" s="47"/>
      <c r="C71" s="77" t="s">
        <v>109</v>
      </c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7.25" customHeight="1">
      <c r="B72" s="47"/>
      <c r="C72" s="75"/>
      <c r="D72" s="75"/>
      <c r="E72" s="83" t="str">
        <f>E9</f>
        <v>SO 020 - Příprava území</v>
      </c>
      <c r="F72" s="75"/>
      <c r="G72" s="75"/>
      <c r="H72" s="75"/>
      <c r="I72" s="192"/>
      <c r="J72" s="75"/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 ht="18" customHeight="1">
      <c r="B74" s="47"/>
      <c r="C74" s="77" t="s">
        <v>24</v>
      </c>
      <c r="D74" s="75"/>
      <c r="E74" s="75"/>
      <c r="F74" s="194" t="str">
        <f>F12</f>
        <v>Nymburk</v>
      </c>
      <c r="G74" s="75"/>
      <c r="H74" s="75"/>
      <c r="I74" s="195" t="s">
        <v>25</v>
      </c>
      <c r="J74" s="86" t="str">
        <f>IF(J12="","",J12)</f>
        <v>9. 1. 2018</v>
      </c>
      <c r="K74" s="75"/>
      <c r="L74" s="73"/>
    </row>
    <row r="75" s="1" customFormat="1" ht="6.96" customHeight="1">
      <c r="B75" s="47"/>
      <c r="C75" s="75"/>
      <c r="D75" s="75"/>
      <c r="E75" s="75"/>
      <c r="F75" s="75"/>
      <c r="G75" s="75"/>
      <c r="H75" s="75"/>
      <c r="I75" s="192"/>
      <c r="J75" s="75"/>
      <c r="K75" s="75"/>
      <c r="L75" s="73"/>
    </row>
    <row r="76" s="1" customFormat="1">
      <c r="B76" s="47"/>
      <c r="C76" s="77" t="s">
        <v>29</v>
      </c>
      <c r="D76" s="75"/>
      <c r="E76" s="75"/>
      <c r="F76" s="194" t="str">
        <f>E15</f>
        <v>Středočeský kraj</v>
      </c>
      <c r="G76" s="75"/>
      <c r="H76" s="75"/>
      <c r="I76" s="195" t="s">
        <v>36</v>
      </c>
      <c r="J76" s="194" t="str">
        <f>E21</f>
        <v xml:space="preserve">VPÚ DECO PRAHA  a.s.</v>
      </c>
      <c r="K76" s="75"/>
      <c r="L76" s="73"/>
    </row>
    <row r="77" s="1" customFormat="1" ht="14.4" customHeight="1">
      <c r="B77" s="47"/>
      <c r="C77" s="77" t="s">
        <v>34</v>
      </c>
      <c r="D77" s="75"/>
      <c r="E77" s="75"/>
      <c r="F77" s="194" t="str">
        <f>IF(E18="","",E18)</f>
        <v/>
      </c>
      <c r="G77" s="75"/>
      <c r="H77" s="75"/>
      <c r="I77" s="192"/>
      <c r="J77" s="75"/>
      <c r="K77" s="75"/>
      <c r="L77" s="73"/>
    </row>
    <row r="78" s="1" customFormat="1" ht="10.32" customHeight="1">
      <c r="B78" s="47"/>
      <c r="C78" s="75"/>
      <c r="D78" s="75"/>
      <c r="E78" s="75"/>
      <c r="F78" s="75"/>
      <c r="G78" s="75"/>
      <c r="H78" s="75"/>
      <c r="I78" s="192"/>
      <c r="J78" s="75"/>
      <c r="K78" s="75"/>
      <c r="L78" s="73"/>
    </row>
    <row r="79" s="9" customFormat="1" ht="29.28" customHeight="1">
      <c r="B79" s="196"/>
      <c r="C79" s="197" t="s">
        <v>121</v>
      </c>
      <c r="D79" s="198" t="s">
        <v>61</v>
      </c>
      <c r="E79" s="198" t="s">
        <v>57</v>
      </c>
      <c r="F79" s="198" t="s">
        <v>122</v>
      </c>
      <c r="G79" s="198" t="s">
        <v>123</v>
      </c>
      <c r="H79" s="198" t="s">
        <v>124</v>
      </c>
      <c r="I79" s="199" t="s">
        <v>125</v>
      </c>
      <c r="J79" s="198" t="s">
        <v>113</v>
      </c>
      <c r="K79" s="200" t="s">
        <v>126</v>
      </c>
      <c r="L79" s="201"/>
      <c r="M79" s="103" t="s">
        <v>127</v>
      </c>
      <c r="N79" s="104" t="s">
        <v>46</v>
      </c>
      <c r="O79" s="104" t="s">
        <v>128</v>
      </c>
      <c r="P79" s="104" t="s">
        <v>129</v>
      </c>
      <c r="Q79" s="104" t="s">
        <v>130</v>
      </c>
      <c r="R79" s="104" t="s">
        <v>131</v>
      </c>
      <c r="S79" s="104" t="s">
        <v>132</v>
      </c>
      <c r="T79" s="105" t="s">
        <v>133</v>
      </c>
    </row>
    <row r="80" s="1" customFormat="1" ht="29.28" customHeight="1">
      <c r="B80" s="47"/>
      <c r="C80" s="109" t="s">
        <v>114</v>
      </c>
      <c r="D80" s="75"/>
      <c r="E80" s="75"/>
      <c r="F80" s="75"/>
      <c r="G80" s="75"/>
      <c r="H80" s="75"/>
      <c r="I80" s="192"/>
      <c r="J80" s="202">
        <f>BK80</f>
        <v>0</v>
      </c>
      <c r="K80" s="75"/>
      <c r="L80" s="73"/>
      <c r="M80" s="106"/>
      <c r="N80" s="107"/>
      <c r="O80" s="107"/>
      <c r="P80" s="203">
        <f>P81</f>
        <v>0</v>
      </c>
      <c r="Q80" s="107"/>
      <c r="R80" s="203">
        <f>R81</f>
        <v>0</v>
      </c>
      <c r="S80" s="107"/>
      <c r="T80" s="204">
        <f>T81</f>
        <v>32.399999999999999</v>
      </c>
      <c r="AT80" s="24" t="s">
        <v>75</v>
      </c>
      <c r="AU80" s="24" t="s">
        <v>115</v>
      </c>
      <c r="BK80" s="205">
        <f>BK81</f>
        <v>0</v>
      </c>
    </row>
    <row r="81" s="10" customFormat="1" ht="37.44" customHeight="1">
      <c r="B81" s="206"/>
      <c r="C81" s="207"/>
      <c r="D81" s="208" t="s">
        <v>75</v>
      </c>
      <c r="E81" s="209" t="s">
        <v>134</v>
      </c>
      <c r="F81" s="209" t="s">
        <v>135</v>
      </c>
      <c r="G81" s="207"/>
      <c r="H81" s="207"/>
      <c r="I81" s="210"/>
      <c r="J81" s="211">
        <f>BK81</f>
        <v>0</v>
      </c>
      <c r="K81" s="207"/>
      <c r="L81" s="212"/>
      <c r="M81" s="213"/>
      <c r="N81" s="214"/>
      <c r="O81" s="214"/>
      <c r="P81" s="215">
        <f>P82+P98+P101</f>
        <v>0</v>
      </c>
      <c r="Q81" s="214"/>
      <c r="R81" s="215">
        <f>R82+R98+R101</f>
        <v>0</v>
      </c>
      <c r="S81" s="214"/>
      <c r="T81" s="216">
        <f>T82+T98+T101</f>
        <v>32.399999999999999</v>
      </c>
      <c r="AR81" s="217" t="s">
        <v>84</v>
      </c>
      <c r="AT81" s="218" t="s">
        <v>75</v>
      </c>
      <c r="AU81" s="218" t="s">
        <v>76</v>
      </c>
      <c r="AY81" s="217" t="s">
        <v>136</v>
      </c>
      <c r="BK81" s="219">
        <f>BK82+BK98+BK101</f>
        <v>0</v>
      </c>
    </row>
    <row r="82" s="10" customFormat="1" ht="19.92" customHeight="1">
      <c r="B82" s="206"/>
      <c r="C82" s="207"/>
      <c r="D82" s="208" t="s">
        <v>75</v>
      </c>
      <c r="E82" s="220" t="s">
        <v>84</v>
      </c>
      <c r="F82" s="220" t="s">
        <v>137</v>
      </c>
      <c r="G82" s="207"/>
      <c r="H82" s="207"/>
      <c r="I82" s="210"/>
      <c r="J82" s="221">
        <f>BK82</f>
        <v>0</v>
      </c>
      <c r="K82" s="207"/>
      <c r="L82" s="212"/>
      <c r="M82" s="213"/>
      <c r="N82" s="214"/>
      <c r="O82" s="214"/>
      <c r="P82" s="215">
        <f>SUM(P83:P97)</f>
        <v>0</v>
      </c>
      <c r="Q82" s="214"/>
      <c r="R82" s="215">
        <f>SUM(R83:R97)</f>
        <v>0</v>
      </c>
      <c r="S82" s="214"/>
      <c r="T82" s="216">
        <f>SUM(T83:T97)</f>
        <v>0</v>
      </c>
      <c r="AR82" s="217" t="s">
        <v>84</v>
      </c>
      <c r="AT82" s="218" t="s">
        <v>75</v>
      </c>
      <c r="AU82" s="218" t="s">
        <v>84</v>
      </c>
      <c r="AY82" s="217" t="s">
        <v>136</v>
      </c>
      <c r="BK82" s="219">
        <f>SUM(BK83:BK97)</f>
        <v>0</v>
      </c>
    </row>
    <row r="83" s="1" customFormat="1" ht="16.5" customHeight="1">
      <c r="B83" s="47"/>
      <c r="C83" s="222" t="s">
        <v>84</v>
      </c>
      <c r="D83" s="222" t="s">
        <v>138</v>
      </c>
      <c r="E83" s="223" t="s">
        <v>139</v>
      </c>
      <c r="F83" s="224" t="s">
        <v>140</v>
      </c>
      <c r="G83" s="225" t="s">
        <v>141</v>
      </c>
      <c r="H83" s="226">
        <v>0.505</v>
      </c>
      <c r="I83" s="227"/>
      <c r="J83" s="228">
        <f>ROUND(I83*H83,2)</f>
        <v>0</v>
      </c>
      <c r="K83" s="224" t="s">
        <v>142</v>
      </c>
      <c r="L83" s="73"/>
      <c r="M83" s="229" t="s">
        <v>31</v>
      </c>
      <c r="N83" s="230" t="s">
        <v>47</v>
      </c>
      <c r="O83" s="48"/>
      <c r="P83" s="231">
        <f>O83*H83</f>
        <v>0</v>
      </c>
      <c r="Q83" s="231">
        <v>0</v>
      </c>
      <c r="R83" s="231">
        <f>Q83*H83</f>
        <v>0</v>
      </c>
      <c r="S83" s="231">
        <v>0</v>
      </c>
      <c r="T83" s="232">
        <f>S83*H83</f>
        <v>0</v>
      </c>
      <c r="AR83" s="24" t="s">
        <v>143</v>
      </c>
      <c r="AT83" s="24" t="s">
        <v>138</v>
      </c>
      <c r="AU83" s="24" t="s">
        <v>87</v>
      </c>
      <c r="AY83" s="24" t="s">
        <v>136</v>
      </c>
      <c r="BE83" s="233">
        <f>IF(N83="základní",J83,0)</f>
        <v>0</v>
      </c>
      <c r="BF83" s="233">
        <f>IF(N83="snížená",J83,0)</f>
        <v>0</v>
      </c>
      <c r="BG83" s="233">
        <f>IF(N83="zákl. přenesená",J83,0)</f>
        <v>0</v>
      </c>
      <c r="BH83" s="233">
        <f>IF(N83="sníž. přenesená",J83,0)</f>
        <v>0</v>
      </c>
      <c r="BI83" s="233">
        <f>IF(N83="nulová",J83,0)</f>
        <v>0</v>
      </c>
      <c r="BJ83" s="24" t="s">
        <v>84</v>
      </c>
      <c r="BK83" s="233">
        <f>ROUND(I83*H83,2)</f>
        <v>0</v>
      </c>
      <c r="BL83" s="24" t="s">
        <v>143</v>
      </c>
      <c r="BM83" s="24" t="s">
        <v>144</v>
      </c>
    </row>
    <row r="84" s="11" customFormat="1">
      <c r="B84" s="234"/>
      <c r="C84" s="235"/>
      <c r="D84" s="236" t="s">
        <v>145</v>
      </c>
      <c r="E84" s="237" t="s">
        <v>31</v>
      </c>
      <c r="F84" s="238" t="s">
        <v>146</v>
      </c>
      <c r="G84" s="235"/>
      <c r="H84" s="239">
        <v>0.505</v>
      </c>
      <c r="I84" s="240"/>
      <c r="J84" s="235"/>
      <c r="K84" s="235"/>
      <c r="L84" s="241"/>
      <c r="M84" s="242"/>
      <c r="N84" s="243"/>
      <c r="O84" s="243"/>
      <c r="P84" s="243"/>
      <c r="Q84" s="243"/>
      <c r="R84" s="243"/>
      <c r="S84" s="243"/>
      <c r="T84" s="244"/>
      <c r="AT84" s="245" t="s">
        <v>145</v>
      </c>
      <c r="AU84" s="245" t="s">
        <v>87</v>
      </c>
      <c r="AV84" s="11" t="s">
        <v>87</v>
      </c>
      <c r="AW84" s="11" t="s">
        <v>40</v>
      </c>
      <c r="AX84" s="11" t="s">
        <v>84</v>
      </c>
      <c r="AY84" s="245" t="s">
        <v>136</v>
      </c>
    </row>
    <row r="85" s="1" customFormat="1" ht="25.5" customHeight="1">
      <c r="B85" s="47"/>
      <c r="C85" s="222" t="s">
        <v>87</v>
      </c>
      <c r="D85" s="222" t="s">
        <v>138</v>
      </c>
      <c r="E85" s="223" t="s">
        <v>147</v>
      </c>
      <c r="F85" s="224" t="s">
        <v>148</v>
      </c>
      <c r="G85" s="225" t="s">
        <v>149</v>
      </c>
      <c r="H85" s="226">
        <v>50.484000000000002</v>
      </c>
      <c r="I85" s="227"/>
      <c r="J85" s="228">
        <f>ROUND(I85*H85,2)</f>
        <v>0</v>
      </c>
      <c r="K85" s="224" t="s">
        <v>142</v>
      </c>
      <c r="L85" s="73"/>
      <c r="M85" s="229" t="s">
        <v>31</v>
      </c>
      <c r="N85" s="230" t="s">
        <v>47</v>
      </c>
      <c r="O85" s="48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AR85" s="24" t="s">
        <v>143</v>
      </c>
      <c r="AT85" s="24" t="s">
        <v>138</v>
      </c>
      <c r="AU85" s="24" t="s">
        <v>87</v>
      </c>
      <c r="AY85" s="24" t="s">
        <v>136</v>
      </c>
      <c r="BE85" s="233">
        <f>IF(N85="základní",J85,0)</f>
        <v>0</v>
      </c>
      <c r="BF85" s="233">
        <f>IF(N85="snížená",J85,0)</f>
        <v>0</v>
      </c>
      <c r="BG85" s="233">
        <f>IF(N85="zákl. přenesená",J85,0)</f>
        <v>0</v>
      </c>
      <c r="BH85" s="233">
        <f>IF(N85="sníž. přenesená",J85,0)</f>
        <v>0</v>
      </c>
      <c r="BI85" s="233">
        <f>IF(N85="nulová",J85,0)</f>
        <v>0</v>
      </c>
      <c r="BJ85" s="24" t="s">
        <v>84</v>
      </c>
      <c r="BK85" s="233">
        <f>ROUND(I85*H85,2)</f>
        <v>0</v>
      </c>
      <c r="BL85" s="24" t="s">
        <v>143</v>
      </c>
      <c r="BM85" s="24" t="s">
        <v>150</v>
      </c>
    </row>
    <row r="86" s="1" customFormat="1">
      <c r="B86" s="47"/>
      <c r="C86" s="75"/>
      <c r="D86" s="236" t="s">
        <v>151</v>
      </c>
      <c r="E86" s="75"/>
      <c r="F86" s="246" t="s">
        <v>152</v>
      </c>
      <c r="G86" s="75"/>
      <c r="H86" s="75"/>
      <c r="I86" s="192"/>
      <c r="J86" s="75"/>
      <c r="K86" s="75"/>
      <c r="L86" s="73"/>
      <c r="M86" s="247"/>
      <c r="N86" s="48"/>
      <c r="O86" s="48"/>
      <c r="P86" s="48"/>
      <c r="Q86" s="48"/>
      <c r="R86" s="48"/>
      <c r="S86" s="48"/>
      <c r="T86" s="96"/>
      <c r="AT86" s="24" t="s">
        <v>151</v>
      </c>
      <c r="AU86" s="24" t="s">
        <v>87</v>
      </c>
    </row>
    <row r="87" s="11" customFormat="1">
      <c r="B87" s="234"/>
      <c r="C87" s="235"/>
      <c r="D87" s="236" t="s">
        <v>145</v>
      </c>
      <c r="E87" s="237" t="s">
        <v>31</v>
      </c>
      <c r="F87" s="238" t="s">
        <v>153</v>
      </c>
      <c r="G87" s="235"/>
      <c r="H87" s="239">
        <v>50.484000000000002</v>
      </c>
      <c r="I87" s="240"/>
      <c r="J87" s="235"/>
      <c r="K87" s="235"/>
      <c r="L87" s="241"/>
      <c r="M87" s="242"/>
      <c r="N87" s="243"/>
      <c r="O87" s="243"/>
      <c r="P87" s="243"/>
      <c r="Q87" s="243"/>
      <c r="R87" s="243"/>
      <c r="S87" s="243"/>
      <c r="T87" s="244"/>
      <c r="AT87" s="245" t="s">
        <v>145</v>
      </c>
      <c r="AU87" s="245" t="s">
        <v>87</v>
      </c>
      <c r="AV87" s="11" t="s">
        <v>87</v>
      </c>
      <c r="AW87" s="11" t="s">
        <v>40</v>
      </c>
      <c r="AX87" s="11" t="s">
        <v>84</v>
      </c>
      <c r="AY87" s="245" t="s">
        <v>136</v>
      </c>
    </row>
    <row r="88" s="1" customFormat="1" ht="16.5" customHeight="1">
      <c r="B88" s="47"/>
      <c r="C88" s="222" t="s">
        <v>154</v>
      </c>
      <c r="D88" s="222" t="s">
        <v>138</v>
      </c>
      <c r="E88" s="223" t="s">
        <v>155</v>
      </c>
      <c r="F88" s="224" t="s">
        <v>156</v>
      </c>
      <c r="G88" s="225" t="s">
        <v>157</v>
      </c>
      <c r="H88" s="226">
        <v>84</v>
      </c>
      <c r="I88" s="227"/>
      <c r="J88" s="228">
        <f>ROUND(I88*H88,2)</f>
        <v>0</v>
      </c>
      <c r="K88" s="224" t="s">
        <v>142</v>
      </c>
      <c r="L88" s="73"/>
      <c r="M88" s="229" t="s">
        <v>31</v>
      </c>
      <c r="N88" s="230" t="s">
        <v>47</v>
      </c>
      <c r="O88" s="48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4" t="s">
        <v>143</v>
      </c>
      <c r="AT88" s="24" t="s">
        <v>138</v>
      </c>
      <c r="AU88" s="24" t="s">
        <v>87</v>
      </c>
      <c r="AY88" s="24" t="s">
        <v>136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4" t="s">
        <v>84</v>
      </c>
      <c r="BK88" s="233">
        <f>ROUND(I88*H88,2)</f>
        <v>0</v>
      </c>
      <c r="BL88" s="24" t="s">
        <v>143</v>
      </c>
      <c r="BM88" s="24" t="s">
        <v>158</v>
      </c>
    </row>
    <row r="89" s="1" customFormat="1">
      <c r="B89" s="47"/>
      <c r="C89" s="75"/>
      <c r="D89" s="236" t="s">
        <v>151</v>
      </c>
      <c r="E89" s="75"/>
      <c r="F89" s="246" t="s">
        <v>159</v>
      </c>
      <c r="G89" s="75"/>
      <c r="H89" s="75"/>
      <c r="I89" s="192"/>
      <c r="J89" s="75"/>
      <c r="K89" s="75"/>
      <c r="L89" s="73"/>
      <c r="M89" s="247"/>
      <c r="N89" s="48"/>
      <c r="O89" s="48"/>
      <c r="P89" s="48"/>
      <c r="Q89" s="48"/>
      <c r="R89" s="48"/>
      <c r="S89" s="48"/>
      <c r="T89" s="96"/>
      <c r="AT89" s="24" t="s">
        <v>151</v>
      </c>
      <c r="AU89" s="24" t="s">
        <v>87</v>
      </c>
    </row>
    <row r="90" s="11" customFormat="1">
      <c r="B90" s="234"/>
      <c r="C90" s="235"/>
      <c r="D90" s="236" t="s">
        <v>145</v>
      </c>
      <c r="E90" s="237" t="s">
        <v>31</v>
      </c>
      <c r="F90" s="238" t="s">
        <v>160</v>
      </c>
      <c r="G90" s="235"/>
      <c r="H90" s="239">
        <v>84</v>
      </c>
      <c r="I90" s="240"/>
      <c r="J90" s="235"/>
      <c r="K90" s="235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145</v>
      </c>
      <c r="AU90" s="245" t="s">
        <v>87</v>
      </c>
      <c r="AV90" s="11" t="s">
        <v>87</v>
      </c>
      <c r="AW90" s="11" t="s">
        <v>40</v>
      </c>
      <c r="AX90" s="11" t="s">
        <v>84</v>
      </c>
      <c r="AY90" s="245" t="s">
        <v>136</v>
      </c>
    </row>
    <row r="91" s="1" customFormat="1" ht="16.5" customHeight="1">
      <c r="B91" s="47"/>
      <c r="C91" s="222" t="s">
        <v>143</v>
      </c>
      <c r="D91" s="222" t="s">
        <v>138</v>
      </c>
      <c r="E91" s="223" t="s">
        <v>161</v>
      </c>
      <c r="F91" s="224" t="s">
        <v>162</v>
      </c>
      <c r="G91" s="225" t="s">
        <v>149</v>
      </c>
      <c r="H91" s="226">
        <v>50.484000000000002</v>
      </c>
      <c r="I91" s="227"/>
      <c r="J91" s="228">
        <f>ROUND(I91*H91,2)</f>
        <v>0</v>
      </c>
      <c r="K91" s="224" t="s">
        <v>142</v>
      </c>
      <c r="L91" s="73"/>
      <c r="M91" s="229" t="s">
        <v>31</v>
      </c>
      <c r="N91" s="230" t="s">
        <v>47</v>
      </c>
      <c r="O91" s="48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AR91" s="24" t="s">
        <v>143</v>
      </c>
      <c r="AT91" s="24" t="s">
        <v>138</v>
      </c>
      <c r="AU91" s="24" t="s">
        <v>87</v>
      </c>
      <c r="AY91" s="24" t="s">
        <v>136</v>
      </c>
      <c r="BE91" s="233">
        <f>IF(N91="základní",J91,0)</f>
        <v>0</v>
      </c>
      <c r="BF91" s="233">
        <f>IF(N91="snížená",J91,0)</f>
        <v>0</v>
      </c>
      <c r="BG91" s="233">
        <f>IF(N91="zákl. přenesená",J91,0)</f>
        <v>0</v>
      </c>
      <c r="BH91" s="233">
        <f>IF(N91="sníž. přenesená",J91,0)</f>
        <v>0</v>
      </c>
      <c r="BI91" s="233">
        <f>IF(N91="nulová",J91,0)</f>
        <v>0</v>
      </c>
      <c r="BJ91" s="24" t="s">
        <v>84</v>
      </c>
      <c r="BK91" s="233">
        <f>ROUND(I91*H91,2)</f>
        <v>0</v>
      </c>
      <c r="BL91" s="24" t="s">
        <v>143</v>
      </c>
      <c r="BM91" s="24" t="s">
        <v>163</v>
      </c>
    </row>
    <row r="92" s="1" customFormat="1">
      <c r="B92" s="47"/>
      <c r="C92" s="75"/>
      <c r="D92" s="236" t="s">
        <v>151</v>
      </c>
      <c r="E92" s="75"/>
      <c r="F92" s="246" t="s">
        <v>164</v>
      </c>
      <c r="G92" s="75"/>
      <c r="H92" s="75"/>
      <c r="I92" s="192"/>
      <c r="J92" s="75"/>
      <c r="K92" s="75"/>
      <c r="L92" s="73"/>
      <c r="M92" s="247"/>
      <c r="N92" s="48"/>
      <c r="O92" s="48"/>
      <c r="P92" s="48"/>
      <c r="Q92" s="48"/>
      <c r="R92" s="48"/>
      <c r="S92" s="48"/>
      <c r="T92" s="96"/>
      <c r="AT92" s="24" t="s">
        <v>151</v>
      </c>
      <c r="AU92" s="24" t="s">
        <v>87</v>
      </c>
    </row>
    <row r="93" s="1" customFormat="1" ht="16.5" customHeight="1">
      <c r="B93" s="47"/>
      <c r="C93" s="222" t="s">
        <v>165</v>
      </c>
      <c r="D93" s="222" t="s">
        <v>138</v>
      </c>
      <c r="E93" s="223" t="s">
        <v>166</v>
      </c>
      <c r="F93" s="224" t="s">
        <v>167</v>
      </c>
      <c r="G93" s="225" t="s">
        <v>157</v>
      </c>
      <c r="H93" s="226">
        <v>130.798</v>
      </c>
      <c r="I93" s="227"/>
      <c r="J93" s="228">
        <f>ROUND(I93*H93,2)</f>
        <v>0</v>
      </c>
      <c r="K93" s="224" t="s">
        <v>142</v>
      </c>
      <c r="L93" s="73"/>
      <c r="M93" s="229" t="s">
        <v>31</v>
      </c>
      <c r="N93" s="230" t="s">
        <v>47</v>
      </c>
      <c r="O93" s="48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AR93" s="24" t="s">
        <v>143</v>
      </c>
      <c r="AT93" s="24" t="s">
        <v>138</v>
      </c>
      <c r="AU93" s="24" t="s">
        <v>87</v>
      </c>
      <c r="AY93" s="24" t="s">
        <v>136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4" t="s">
        <v>84</v>
      </c>
      <c r="BK93" s="233">
        <f>ROUND(I93*H93,2)</f>
        <v>0</v>
      </c>
      <c r="BL93" s="24" t="s">
        <v>143</v>
      </c>
      <c r="BM93" s="24" t="s">
        <v>168</v>
      </c>
    </row>
    <row r="94" s="1" customFormat="1">
      <c r="B94" s="47"/>
      <c r="C94" s="75"/>
      <c r="D94" s="236" t="s">
        <v>151</v>
      </c>
      <c r="E94" s="75"/>
      <c r="F94" s="246" t="s">
        <v>169</v>
      </c>
      <c r="G94" s="75"/>
      <c r="H94" s="75"/>
      <c r="I94" s="192"/>
      <c r="J94" s="75"/>
      <c r="K94" s="75"/>
      <c r="L94" s="73"/>
      <c r="M94" s="247"/>
      <c r="N94" s="48"/>
      <c r="O94" s="48"/>
      <c r="P94" s="48"/>
      <c r="Q94" s="48"/>
      <c r="R94" s="48"/>
      <c r="S94" s="48"/>
      <c r="T94" s="96"/>
      <c r="AT94" s="24" t="s">
        <v>151</v>
      </c>
      <c r="AU94" s="24" t="s">
        <v>87</v>
      </c>
    </row>
    <row r="95" s="11" customFormat="1">
      <c r="B95" s="234"/>
      <c r="C95" s="235"/>
      <c r="D95" s="236" t="s">
        <v>145</v>
      </c>
      <c r="E95" s="237" t="s">
        <v>31</v>
      </c>
      <c r="F95" s="238" t="s">
        <v>170</v>
      </c>
      <c r="G95" s="235"/>
      <c r="H95" s="239">
        <v>130.798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145</v>
      </c>
      <c r="AU95" s="245" t="s">
        <v>87</v>
      </c>
      <c r="AV95" s="11" t="s">
        <v>87</v>
      </c>
      <c r="AW95" s="11" t="s">
        <v>40</v>
      </c>
      <c r="AX95" s="11" t="s">
        <v>84</v>
      </c>
      <c r="AY95" s="245" t="s">
        <v>136</v>
      </c>
    </row>
    <row r="96" s="1" customFormat="1" ht="16.5" customHeight="1">
      <c r="B96" s="47"/>
      <c r="C96" s="222" t="s">
        <v>171</v>
      </c>
      <c r="D96" s="222" t="s">
        <v>138</v>
      </c>
      <c r="E96" s="223" t="s">
        <v>172</v>
      </c>
      <c r="F96" s="224" t="s">
        <v>173</v>
      </c>
      <c r="G96" s="225" t="s">
        <v>174</v>
      </c>
      <c r="H96" s="226">
        <v>326.995</v>
      </c>
      <c r="I96" s="227"/>
      <c r="J96" s="228">
        <f>ROUND(I96*H96,2)</f>
        <v>0</v>
      </c>
      <c r="K96" s="224" t="s">
        <v>142</v>
      </c>
      <c r="L96" s="73"/>
      <c r="M96" s="229" t="s">
        <v>31</v>
      </c>
      <c r="N96" s="230" t="s">
        <v>47</v>
      </c>
      <c r="O96" s="48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4" t="s">
        <v>143</v>
      </c>
      <c r="AT96" s="24" t="s">
        <v>138</v>
      </c>
      <c r="AU96" s="24" t="s">
        <v>87</v>
      </c>
      <c r="AY96" s="24" t="s">
        <v>136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4" t="s">
        <v>84</v>
      </c>
      <c r="BK96" s="233">
        <f>ROUND(I96*H96,2)</f>
        <v>0</v>
      </c>
      <c r="BL96" s="24" t="s">
        <v>143</v>
      </c>
      <c r="BM96" s="24" t="s">
        <v>175</v>
      </c>
    </row>
    <row r="97" s="11" customFormat="1">
      <c r="B97" s="234"/>
      <c r="C97" s="235"/>
      <c r="D97" s="236" t="s">
        <v>145</v>
      </c>
      <c r="E97" s="235"/>
      <c r="F97" s="238" t="s">
        <v>176</v>
      </c>
      <c r="G97" s="235"/>
      <c r="H97" s="239">
        <v>326.995</v>
      </c>
      <c r="I97" s="240"/>
      <c r="J97" s="235"/>
      <c r="K97" s="235"/>
      <c r="L97" s="241"/>
      <c r="M97" s="242"/>
      <c r="N97" s="243"/>
      <c r="O97" s="243"/>
      <c r="P97" s="243"/>
      <c r="Q97" s="243"/>
      <c r="R97" s="243"/>
      <c r="S97" s="243"/>
      <c r="T97" s="244"/>
      <c r="AT97" s="245" t="s">
        <v>145</v>
      </c>
      <c r="AU97" s="245" t="s">
        <v>87</v>
      </c>
      <c r="AV97" s="11" t="s">
        <v>87</v>
      </c>
      <c r="AW97" s="11" t="s">
        <v>6</v>
      </c>
      <c r="AX97" s="11" t="s">
        <v>84</v>
      </c>
      <c r="AY97" s="245" t="s">
        <v>136</v>
      </c>
    </row>
    <row r="98" s="10" customFormat="1" ht="29.88" customHeight="1">
      <c r="B98" s="206"/>
      <c r="C98" s="207"/>
      <c r="D98" s="208" t="s">
        <v>75</v>
      </c>
      <c r="E98" s="220" t="s">
        <v>177</v>
      </c>
      <c r="F98" s="220" t="s">
        <v>178</v>
      </c>
      <c r="G98" s="207"/>
      <c r="H98" s="207"/>
      <c r="I98" s="210"/>
      <c r="J98" s="221">
        <f>BK98</f>
        <v>0</v>
      </c>
      <c r="K98" s="207"/>
      <c r="L98" s="212"/>
      <c r="M98" s="213"/>
      <c r="N98" s="214"/>
      <c r="O98" s="214"/>
      <c r="P98" s="215">
        <f>SUM(P99:P100)</f>
        <v>0</v>
      </c>
      <c r="Q98" s="214"/>
      <c r="R98" s="215">
        <f>SUM(R99:R100)</f>
        <v>0</v>
      </c>
      <c r="S98" s="214"/>
      <c r="T98" s="216">
        <f>SUM(T99:T100)</f>
        <v>32.399999999999999</v>
      </c>
      <c r="AR98" s="217" t="s">
        <v>84</v>
      </c>
      <c r="AT98" s="218" t="s">
        <v>75</v>
      </c>
      <c r="AU98" s="218" t="s">
        <v>84</v>
      </c>
      <c r="AY98" s="217" t="s">
        <v>136</v>
      </c>
      <c r="BK98" s="219">
        <f>SUM(BK99:BK100)</f>
        <v>0</v>
      </c>
    </row>
    <row r="99" s="1" customFormat="1" ht="16.5" customHeight="1">
      <c r="B99" s="47"/>
      <c r="C99" s="222" t="s">
        <v>179</v>
      </c>
      <c r="D99" s="222" t="s">
        <v>138</v>
      </c>
      <c r="E99" s="223" t="s">
        <v>180</v>
      </c>
      <c r="F99" s="224" t="s">
        <v>181</v>
      </c>
      <c r="G99" s="225" t="s">
        <v>182</v>
      </c>
      <c r="H99" s="226">
        <v>100</v>
      </c>
      <c r="I99" s="227"/>
      <c r="J99" s="228">
        <f>ROUND(I99*H99,2)</f>
        <v>0</v>
      </c>
      <c r="K99" s="224" t="s">
        <v>142</v>
      </c>
      <c r="L99" s="73"/>
      <c r="M99" s="229" t="s">
        <v>31</v>
      </c>
      <c r="N99" s="230" t="s">
        <v>47</v>
      </c>
      <c r="O99" s="48"/>
      <c r="P99" s="231">
        <f>O99*H99</f>
        <v>0</v>
      </c>
      <c r="Q99" s="231">
        <v>0</v>
      </c>
      <c r="R99" s="231">
        <f>Q99*H99</f>
        <v>0</v>
      </c>
      <c r="S99" s="231">
        <v>0.32400000000000001</v>
      </c>
      <c r="T99" s="232">
        <f>S99*H99</f>
        <v>32.399999999999999</v>
      </c>
      <c r="AR99" s="24" t="s">
        <v>143</v>
      </c>
      <c r="AT99" s="24" t="s">
        <v>138</v>
      </c>
      <c r="AU99" s="24" t="s">
        <v>87</v>
      </c>
      <c r="AY99" s="24" t="s">
        <v>136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4" t="s">
        <v>84</v>
      </c>
      <c r="BK99" s="233">
        <f>ROUND(I99*H99,2)</f>
        <v>0</v>
      </c>
      <c r="BL99" s="24" t="s">
        <v>143</v>
      </c>
      <c r="BM99" s="24" t="s">
        <v>183</v>
      </c>
    </row>
    <row r="100" s="11" customFormat="1">
      <c r="B100" s="234"/>
      <c r="C100" s="235"/>
      <c r="D100" s="236" t="s">
        <v>145</v>
      </c>
      <c r="E100" s="237" t="s">
        <v>31</v>
      </c>
      <c r="F100" s="238" t="s">
        <v>184</v>
      </c>
      <c r="G100" s="235"/>
      <c r="H100" s="239">
        <v>100</v>
      </c>
      <c r="I100" s="240"/>
      <c r="J100" s="235"/>
      <c r="K100" s="235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145</v>
      </c>
      <c r="AU100" s="245" t="s">
        <v>87</v>
      </c>
      <c r="AV100" s="11" t="s">
        <v>87</v>
      </c>
      <c r="AW100" s="11" t="s">
        <v>40</v>
      </c>
      <c r="AX100" s="11" t="s">
        <v>84</v>
      </c>
      <c r="AY100" s="245" t="s">
        <v>136</v>
      </c>
    </row>
    <row r="101" s="10" customFormat="1" ht="29.88" customHeight="1">
      <c r="B101" s="206"/>
      <c r="C101" s="207"/>
      <c r="D101" s="208" t="s">
        <v>75</v>
      </c>
      <c r="E101" s="220" t="s">
        <v>185</v>
      </c>
      <c r="F101" s="220" t="s">
        <v>186</v>
      </c>
      <c r="G101" s="207"/>
      <c r="H101" s="207"/>
      <c r="I101" s="210"/>
      <c r="J101" s="221">
        <f>BK101</f>
        <v>0</v>
      </c>
      <c r="K101" s="207"/>
      <c r="L101" s="212"/>
      <c r="M101" s="213"/>
      <c r="N101" s="214"/>
      <c r="O101" s="214"/>
      <c r="P101" s="215">
        <f>SUM(P102:P105)</f>
        <v>0</v>
      </c>
      <c r="Q101" s="214"/>
      <c r="R101" s="215">
        <f>SUM(R102:R105)</f>
        <v>0</v>
      </c>
      <c r="S101" s="214"/>
      <c r="T101" s="216">
        <f>SUM(T102:T105)</f>
        <v>0</v>
      </c>
      <c r="AR101" s="217" t="s">
        <v>84</v>
      </c>
      <c r="AT101" s="218" t="s">
        <v>75</v>
      </c>
      <c r="AU101" s="218" t="s">
        <v>84</v>
      </c>
      <c r="AY101" s="217" t="s">
        <v>136</v>
      </c>
      <c r="BK101" s="219">
        <f>SUM(BK102:BK105)</f>
        <v>0</v>
      </c>
    </row>
    <row r="102" s="1" customFormat="1" ht="16.5" customHeight="1">
      <c r="B102" s="47"/>
      <c r="C102" s="222" t="s">
        <v>187</v>
      </c>
      <c r="D102" s="222" t="s">
        <v>138</v>
      </c>
      <c r="E102" s="223" t="s">
        <v>188</v>
      </c>
      <c r="F102" s="224" t="s">
        <v>189</v>
      </c>
      <c r="G102" s="225" t="s">
        <v>174</v>
      </c>
      <c r="H102" s="226">
        <v>32.399999999999999</v>
      </c>
      <c r="I102" s="227"/>
      <c r="J102" s="228">
        <f>ROUND(I102*H102,2)</f>
        <v>0</v>
      </c>
      <c r="K102" s="224" t="s">
        <v>142</v>
      </c>
      <c r="L102" s="73"/>
      <c r="M102" s="229" t="s">
        <v>31</v>
      </c>
      <c r="N102" s="230" t="s">
        <v>47</v>
      </c>
      <c r="O102" s="48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4" t="s">
        <v>143</v>
      </c>
      <c r="AT102" s="24" t="s">
        <v>138</v>
      </c>
      <c r="AU102" s="24" t="s">
        <v>87</v>
      </c>
      <c r="AY102" s="24" t="s">
        <v>136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4" t="s">
        <v>84</v>
      </c>
      <c r="BK102" s="233">
        <f>ROUND(I102*H102,2)</f>
        <v>0</v>
      </c>
      <c r="BL102" s="24" t="s">
        <v>143</v>
      </c>
      <c r="BM102" s="24" t="s">
        <v>190</v>
      </c>
    </row>
    <row r="103" s="1" customFormat="1">
      <c r="B103" s="47"/>
      <c r="C103" s="75"/>
      <c r="D103" s="236" t="s">
        <v>151</v>
      </c>
      <c r="E103" s="75"/>
      <c r="F103" s="246" t="s">
        <v>191</v>
      </c>
      <c r="G103" s="75"/>
      <c r="H103" s="75"/>
      <c r="I103" s="192"/>
      <c r="J103" s="75"/>
      <c r="K103" s="75"/>
      <c r="L103" s="73"/>
      <c r="M103" s="247"/>
      <c r="N103" s="48"/>
      <c r="O103" s="48"/>
      <c r="P103" s="48"/>
      <c r="Q103" s="48"/>
      <c r="R103" s="48"/>
      <c r="S103" s="48"/>
      <c r="T103" s="96"/>
      <c r="AT103" s="24" t="s">
        <v>151</v>
      </c>
      <c r="AU103" s="24" t="s">
        <v>87</v>
      </c>
    </row>
    <row r="104" s="1" customFormat="1" ht="16.5" customHeight="1">
      <c r="B104" s="47"/>
      <c r="C104" s="222" t="s">
        <v>177</v>
      </c>
      <c r="D104" s="222" t="s">
        <v>138</v>
      </c>
      <c r="E104" s="223" t="s">
        <v>192</v>
      </c>
      <c r="F104" s="224" t="s">
        <v>193</v>
      </c>
      <c r="G104" s="225" t="s">
        <v>174</v>
      </c>
      <c r="H104" s="226">
        <v>291.60000000000002</v>
      </c>
      <c r="I104" s="227"/>
      <c r="J104" s="228">
        <f>ROUND(I104*H104,2)</f>
        <v>0</v>
      </c>
      <c r="K104" s="224" t="s">
        <v>142</v>
      </c>
      <c r="L104" s="73"/>
      <c r="M104" s="229" t="s">
        <v>31</v>
      </c>
      <c r="N104" s="230" t="s">
        <v>47</v>
      </c>
      <c r="O104" s="48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4" t="s">
        <v>143</v>
      </c>
      <c r="AT104" s="24" t="s">
        <v>138</v>
      </c>
      <c r="AU104" s="24" t="s">
        <v>87</v>
      </c>
      <c r="AY104" s="24" t="s">
        <v>136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4" t="s">
        <v>84</v>
      </c>
      <c r="BK104" s="233">
        <f>ROUND(I104*H104,2)</f>
        <v>0</v>
      </c>
      <c r="BL104" s="24" t="s">
        <v>143</v>
      </c>
      <c r="BM104" s="24" t="s">
        <v>194</v>
      </c>
    </row>
    <row r="105" s="11" customFormat="1">
      <c r="B105" s="234"/>
      <c r="C105" s="235"/>
      <c r="D105" s="236" t="s">
        <v>145</v>
      </c>
      <c r="E105" s="237" t="s">
        <v>31</v>
      </c>
      <c r="F105" s="238" t="s">
        <v>195</v>
      </c>
      <c r="G105" s="235"/>
      <c r="H105" s="239">
        <v>291.60000000000002</v>
      </c>
      <c r="I105" s="240"/>
      <c r="J105" s="235"/>
      <c r="K105" s="235"/>
      <c r="L105" s="241"/>
      <c r="M105" s="248"/>
      <c r="N105" s="249"/>
      <c r="O105" s="249"/>
      <c r="P105" s="249"/>
      <c r="Q105" s="249"/>
      <c r="R105" s="249"/>
      <c r="S105" s="249"/>
      <c r="T105" s="250"/>
      <c r="AT105" s="245" t="s">
        <v>145</v>
      </c>
      <c r="AU105" s="245" t="s">
        <v>87</v>
      </c>
      <c r="AV105" s="11" t="s">
        <v>87</v>
      </c>
      <c r="AW105" s="11" t="s">
        <v>40</v>
      </c>
      <c r="AX105" s="11" t="s">
        <v>84</v>
      </c>
      <c r="AY105" s="245" t="s">
        <v>136</v>
      </c>
    </row>
    <row r="106" s="1" customFormat="1" ht="6.96" customHeight="1">
      <c r="B106" s="68"/>
      <c r="C106" s="69"/>
      <c r="D106" s="69"/>
      <c r="E106" s="69"/>
      <c r="F106" s="69"/>
      <c r="G106" s="69"/>
      <c r="H106" s="69"/>
      <c r="I106" s="167"/>
      <c r="J106" s="69"/>
      <c r="K106" s="69"/>
      <c r="L106" s="73"/>
    </row>
  </sheetData>
  <sheetProtection sheet="1" autoFilter="0" formatColumns="0" formatRows="0" objects="1" scenarios="1" spinCount="100000" saltValue="vAW0cJEN2UqXaOYNwi9Eojr3yjB9bBKkgNmddMS9OBnSoZOqV29o0ssDKm0LaYkr2hXtj2JTF1O9OaHEZzNVDw==" hashValue="0lRcR338xZE+iYGzKQyrmIg3FIesBY/JOxTwjcmWuwda/IdnL4RSYvp19DwG/iS986FS4iZngDFWZfRTHTicvQ==" algorithmName="SHA-512" password="CC35"/>
  <autoFilter ref="C79:K105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103</v>
      </c>
      <c r="G1" s="140" t="s">
        <v>104</v>
      </c>
      <c r="H1" s="140"/>
      <c r="I1" s="141"/>
      <c r="J1" s="140" t="s">
        <v>105</v>
      </c>
      <c r="K1" s="139" t="s">
        <v>106</v>
      </c>
      <c r="L1" s="140" t="s">
        <v>107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87</v>
      </c>
    </row>
    <row r="4" ht="36.96" customHeight="1">
      <c r="B4" s="28"/>
      <c r="C4" s="29"/>
      <c r="D4" s="30" t="s">
        <v>108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III/330 Nymburk, most ev. č. 330-003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109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196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31</v>
      </c>
      <c r="G11" s="48"/>
      <c r="H11" s="48"/>
      <c r="I11" s="147" t="s">
        <v>22</v>
      </c>
      <c r="J11" s="35" t="s">
        <v>31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197</v>
      </c>
      <c r="G12" s="48"/>
      <c r="H12" s="48"/>
      <c r="I12" s="147" t="s">
        <v>25</v>
      </c>
      <c r="J12" s="148" t="str">
        <f>'Rekapitulace stavby'!AN8</f>
        <v>9. 1. 2018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29</v>
      </c>
      <c r="E14" s="48"/>
      <c r="F14" s="48"/>
      <c r="G14" s="48"/>
      <c r="H14" s="48"/>
      <c r="I14" s="147" t="s">
        <v>30</v>
      </c>
      <c r="J14" s="35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5" t="str">
        <f>IF('Rekapitulace stavby'!E11="","",'Rekapitulace stavby'!E11)</f>
        <v>Středočeský kraj</v>
      </c>
      <c r="F15" s="48"/>
      <c r="G15" s="48"/>
      <c r="H15" s="48"/>
      <c r="I15" s="147" t="s">
        <v>33</v>
      </c>
      <c r="J15" s="35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34</v>
      </c>
      <c r="E17" s="48"/>
      <c r="F17" s="48"/>
      <c r="G17" s="48"/>
      <c r="H17" s="48"/>
      <c r="I17" s="147" t="s">
        <v>30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33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36</v>
      </c>
      <c r="E20" s="48"/>
      <c r="F20" s="48"/>
      <c r="G20" s="48"/>
      <c r="H20" s="48"/>
      <c r="I20" s="147" t="s">
        <v>30</v>
      </c>
      <c r="J20" s="35" t="str">
        <f>IF('Rekapitulace stavby'!AN16="","",'Rekapitulace stavby'!AN16)</f>
        <v>60193280</v>
      </c>
      <c r="K20" s="52"/>
    </row>
    <row r="21" s="1" customFormat="1" ht="18" customHeight="1">
      <c r="B21" s="47"/>
      <c r="C21" s="48"/>
      <c r="D21" s="48"/>
      <c r="E21" s="35" t="str">
        <f>IF('Rekapitulace stavby'!E17="","",'Rekapitulace stavby'!E17)</f>
        <v xml:space="preserve">VPÚ DECO PRAHA  a.s.</v>
      </c>
      <c r="F21" s="48"/>
      <c r="G21" s="48"/>
      <c r="H21" s="48"/>
      <c r="I21" s="147" t="s">
        <v>33</v>
      </c>
      <c r="J21" s="35" t="str">
        <f>IF('Rekapitulace stavby'!AN17="","",'Rekapitulace stavby'!AN17)</f>
        <v>CZ60193280_x0009_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41</v>
      </c>
      <c r="E23" s="48"/>
      <c r="F23" s="48"/>
      <c r="G23" s="48"/>
      <c r="H23" s="48"/>
      <c r="I23" s="145"/>
      <c r="J23" s="48"/>
      <c r="K23" s="52"/>
    </row>
    <row r="24" s="6" customFormat="1" ht="16.5" customHeight="1">
      <c r="B24" s="149"/>
      <c r="C24" s="150"/>
      <c r="D24" s="150"/>
      <c r="E24" s="45" t="s">
        <v>31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42</v>
      </c>
      <c r="E27" s="48"/>
      <c r="F27" s="48"/>
      <c r="G27" s="48"/>
      <c r="H27" s="48"/>
      <c r="I27" s="145"/>
      <c r="J27" s="156">
        <f>ROUND(J80,2)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44</v>
      </c>
      <c r="G29" s="48"/>
      <c r="H29" s="48"/>
      <c r="I29" s="157" t="s">
        <v>43</v>
      </c>
      <c r="J29" s="53" t="s">
        <v>45</v>
      </c>
      <c r="K29" s="52"/>
    </row>
    <row r="30" s="1" customFormat="1" ht="14.4" customHeight="1">
      <c r="B30" s="47"/>
      <c r="C30" s="48"/>
      <c r="D30" s="56" t="s">
        <v>46</v>
      </c>
      <c r="E30" s="56" t="s">
        <v>47</v>
      </c>
      <c r="F30" s="158">
        <f>ROUND(SUM(BE80:BE116), 2)</f>
        <v>0</v>
      </c>
      <c r="G30" s="48"/>
      <c r="H30" s="48"/>
      <c r="I30" s="159">
        <v>0.20999999999999999</v>
      </c>
      <c r="J30" s="158">
        <f>ROUND(ROUND((SUM(BE80:BE116)), 2)*I30, 2)</f>
        <v>0</v>
      </c>
      <c r="K30" s="52"/>
    </row>
    <row r="31" s="1" customFormat="1" ht="14.4" customHeight="1">
      <c r="B31" s="47"/>
      <c r="C31" s="48"/>
      <c r="D31" s="48"/>
      <c r="E31" s="56" t="s">
        <v>48</v>
      </c>
      <c r="F31" s="158">
        <f>ROUND(SUM(BF80:BF116), 2)</f>
        <v>0</v>
      </c>
      <c r="G31" s="48"/>
      <c r="H31" s="48"/>
      <c r="I31" s="159">
        <v>0.14999999999999999</v>
      </c>
      <c r="J31" s="158">
        <f>ROUND(ROUND((SUM(BF80:BF116)),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49</v>
      </c>
      <c r="F32" s="158">
        <f>ROUND(SUM(BG80:BG116),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50</v>
      </c>
      <c r="F33" s="158">
        <f>ROUND(SUM(BH80:BH116),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51</v>
      </c>
      <c r="F34" s="158">
        <f>ROUND(SUM(BI80:BI116),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52</v>
      </c>
      <c r="E36" s="99"/>
      <c r="F36" s="99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111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III/330 Nymburk, most ev. č. 330-003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109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182 - DIO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 xml:space="preserve"> </v>
      </c>
      <c r="G49" s="48"/>
      <c r="H49" s="48"/>
      <c r="I49" s="147" t="s">
        <v>25</v>
      </c>
      <c r="J49" s="148" t="str">
        <f>IF(J12="","",J12)</f>
        <v>9. 1. 2018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29</v>
      </c>
      <c r="D51" s="48"/>
      <c r="E51" s="48"/>
      <c r="F51" s="35" t="str">
        <f>E15</f>
        <v>Středočeský kraj</v>
      </c>
      <c r="G51" s="48"/>
      <c r="H51" s="48"/>
      <c r="I51" s="147" t="s">
        <v>36</v>
      </c>
      <c r="J51" s="45" t="str">
        <f>E21</f>
        <v xml:space="preserve">VPÚ DECO PRAHA  a.s.</v>
      </c>
      <c r="K51" s="52"/>
    </row>
    <row r="52" s="1" customFormat="1" ht="14.4" customHeight="1">
      <c r="B52" s="47"/>
      <c r="C52" s="40" t="s">
        <v>34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112</v>
      </c>
      <c r="D54" s="160"/>
      <c r="E54" s="160"/>
      <c r="F54" s="160"/>
      <c r="G54" s="160"/>
      <c r="H54" s="160"/>
      <c r="I54" s="174"/>
      <c r="J54" s="175" t="s">
        <v>113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114</v>
      </c>
      <c r="D56" s="48"/>
      <c r="E56" s="48"/>
      <c r="F56" s="48"/>
      <c r="G56" s="48"/>
      <c r="H56" s="48"/>
      <c r="I56" s="145"/>
      <c r="J56" s="156">
        <f>J80</f>
        <v>0</v>
      </c>
      <c r="K56" s="52"/>
      <c r="AU56" s="24" t="s">
        <v>115</v>
      </c>
    </row>
    <row r="57" s="7" customFormat="1" ht="24.96" customHeight="1">
      <c r="B57" s="178"/>
      <c r="C57" s="179"/>
      <c r="D57" s="180" t="s">
        <v>116</v>
      </c>
      <c r="E57" s="181"/>
      <c r="F57" s="181"/>
      <c r="G57" s="181"/>
      <c r="H57" s="181"/>
      <c r="I57" s="182"/>
      <c r="J57" s="183">
        <f>J81</f>
        <v>0</v>
      </c>
      <c r="K57" s="184"/>
    </row>
    <row r="58" s="8" customFormat="1" ht="19.92" customHeight="1">
      <c r="B58" s="185"/>
      <c r="C58" s="186"/>
      <c r="D58" s="187" t="s">
        <v>118</v>
      </c>
      <c r="E58" s="188"/>
      <c r="F58" s="188"/>
      <c r="G58" s="188"/>
      <c r="H58" s="188"/>
      <c r="I58" s="189"/>
      <c r="J58" s="190">
        <f>J82</f>
        <v>0</v>
      </c>
      <c r="K58" s="191"/>
    </row>
    <row r="59" s="7" customFormat="1" ht="24.96" customHeight="1">
      <c r="B59" s="178"/>
      <c r="C59" s="179"/>
      <c r="D59" s="180" t="s">
        <v>198</v>
      </c>
      <c r="E59" s="181"/>
      <c r="F59" s="181"/>
      <c r="G59" s="181"/>
      <c r="H59" s="181"/>
      <c r="I59" s="182"/>
      <c r="J59" s="183">
        <f>J113</f>
        <v>0</v>
      </c>
      <c r="K59" s="184"/>
    </row>
    <row r="60" s="8" customFormat="1" ht="19.92" customHeight="1">
      <c r="B60" s="185"/>
      <c r="C60" s="186"/>
      <c r="D60" s="187" t="s">
        <v>199</v>
      </c>
      <c r="E60" s="188"/>
      <c r="F60" s="188"/>
      <c r="G60" s="188"/>
      <c r="H60" s="188"/>
      <c r="I60" s="189"/>
      <c r="J60" s="190">
        <f>J114</f>
        <v>0</v>
      </c>
      <c r="K60" s="191"/>
    </row>
    <row r="61" s="1" customFormat="1" ht="21.84" customHeight="1">
      <c r="B61" s="47"/>
      <c r="C61" s="48"/>
      <c r="D61" s="48"/>
      <c r="E61" s="48"/>
      <c r="F61" s="48"/>
      <c r="G61" s="48"/>
      <c r="H61" s="48"/>
      <c r="I61" s="145"/>
      <c r="J61" s="48"/>
      <c r="K61" s="52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7"/>
      <c r="J62" s="69"/>
      <c r="K62" s="70"/>
    </row>
    <row r="66" s="1" customFormat="1" ht="6.96" customHeight="1">
      <c r="B66" s="71"/>
      <c r="C66" s="72"/>
      <c r="D66" s="72"/>
      <c r="E66" s="72"/>
      <c r="F66" s="72"/>
      <c r="G66" s="72"/>
      <c r="H66" s="72"/>
      <c r="I66" s="170"/>
      <c r="J66" s="72"/>
      <c r="K66" s="72"/>
      <c r="L66" s="73"/>
    </row>
    <row r="67" s="1" customFormat="1" ht="36.96" customHeight="1">
      <c r="B67" s="47"/>
      <c r="C67" s="74" t="s">
        <v>120</v>
      </c>
      <c r="D67" s="75"/>
      <c r="E67" s="75"/>
      <c r="F67" s="75"/>
      <c r="G67" s="75"/>
      <c r="H67" s="75"/>
      <c r="I67" s="192"/>
      <c r="J67" s="75"/>
      <c r="K67" s="75"/>
      <c r="L67" s="73"/>
    </row>
    <row r="68" s="1" customFormat="1" ht="6.96" customHeight="1">
      <c r="B68" s="47"/>
      <c r="C68" s="75"/>
      <c r="D68" s="75"/>
      <c r="E68" s="75"/>
      <c r="F68" s="75"/>
      <c r="G68" s="75"/>
      <c r="H68" s="75"/>
      <c r="I68" s="192"/>
      <c r="J68" s="75"/>
      <c r="K68" s="75"/>
      <c r="L68" s="73"/>
    </row>
    <row r="69" s="1" customFormat="1" ht="14.4" customHeight="1">
      <c r="B69" s="47"/>
      <c r="C69" s="77" t="s">
        <v>18</v>
      </c>
      <c r="D69" s="75"/>
      <c r="E69" s="75"/>
      <c r="F69" s="75"/>
      <c r="G69" s="75"/>
      <c r="H69" s="75"/>
      <c r="I69" s="192"/>
      <c r="J69" s="75"/>
      <c r="K69" s="75"/>
      <c r="L69" s="73"/>
    </row>
    <row r="70" s="1" customFormat="1" ht="16.5" customHeight="1">
      <c r="B70" s="47"/>
      <c r="C70" s="75"/>
      <c r="D70" s="75"/>
      <c r="E70" s="193" t="str">
        <f>E7</f>
        <v>III/330 Nymburk, most ev. č. 330-003</v>
      </c>
      <c r="F70" s="77"/>
      <c r="G70" s="77"/>
      <c r="H70" s="77"/>
      <c r="I70" s="192"/>
      <c r="J70" s="75"/>
      <c r="K70" s="75"/>
      <c r="L70" s="73"/>
    </row>
    <row r="71" s="1" customFormat="1" ht="14.4" customHeight="1">
      <c r="B71" s="47"/>
      <c r="C71" s="77" t="s">
        <v>109</v>
      </c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7.25" customHeight="1">
      <c r="B72" s="47"/>
      <c r="C72" s="75"/>
      <c r="D72" s="75"/>
      <c r="E72" s="83" t="str">
        <f>E9</f>
        <v>SO 182 - DIO</v>
      </c>
      <c r="F72" s="75"/>
      <c r="G72" s="75"/>
      <c r="H72" s="75"/>
      <c r="I72" s="192"/>
      <c r="J72" s="75"/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 ht="18" customHeight="1">
      <c r="B74" s="47"/>
      <c r="C74" s="77" t="s">
        <v>24</v>
      </c>
      <c r="D74" s="75"/>
      <c r="E74" s="75"/>
      <c r="F74" s="194" t="str">
        <f>F12</f>
        <v xml:space="preserve"> </v>
      </c>
      <c r="G74" s="75"/>
      <c r="H74" s="75"/>
      <c r="I74" s="195" t="s">
        <v>25</v>
      </c>
      <c r="J74" s="86" t="str">
        <f>IF(J12="","",J12)</f>
        <v>9. 1. 2018</v>
      </c>
      <c r="K74" s="75"/>
      <c r="L74" s="73"/>
    </row>
    <row r="75" s="1" customFormat="1" ht="6.96" customHeight="1">
      <c r="B75" s="47"/>
      <c r="C75" s="75"/>
      <c r="D75" s="75"/>
      <c r="E75" s="75"/>
      <c r="F75" s="75"/>
      <c r="G75" s="75"/>
      <c r="H75" s="75"/>
      <c r="I75" s="192"/>
      <c r="J75" s="75"/>
      <c r="K75" s="75"/>
      <c r="L75" s="73"/>
    </row>
    <row r="76" s="1" customFormat="1">
      <c r="B76" s="47"/>
      <c r="C76" s="77" t="s">
        <v>29</v>
      </c>
      <c r="D76" s="75"/>
      <c r="E76" s="75"/>
      <c r="F76" s="194" t="str">
        <f>E15</f>
        <v>Středočeský kraj</v>
      </c>
      <c r="G76" s="75"/>
      <c r="H76" s="75"/>
      <c r="I76" s="195" t="s">
        <v>36</v>
      </c>
      <c r="J76" s="194" t="str">
        <f>E21</f>
        <v xml:space="preserve">VPÚ DECO PRAHA  a.s.</v>
      </c>
      <c r="K76" s="75"/>
      <c r="L76" s="73"/>
    </row>
    <row r="77" s="1" customFormat="1" ht="14.4" customHeight="1">
      <c r="B77" s="47"/>
      <c r="C77" s="77" t="s">
        <v>34</v>
      </c>
      <c r="D77" s="75"/>
      <c r="E77" s="75"/>
      <c r="F77" s="194" t="str">
        <f>IF(E18="","",E18)</f>
        <v/>
      </c>
      <c r="G77" s="75"/>
      <c r="H77" s="75"/>
      <c r="I77" s="192"/>
      <c r="J77" s="75"/>
      <c r="K77" s="75"/>
      <c r="L77" s="73"/>
    </row>
    <row r="78" s="1" customFormat="1" ht="10.32" customHeight="1">
      <c r="B78" s="47"/>
      <c r="C78" s="75"/>
      <c r="D78" s="75"/>
      <c r="E78" s="75"/>
      <c r="F78" s="75"/>
      <c r="G78" s="75"/>
      <c r="H78" s="75"/>
      <c r="I78" s="192"/>
      <c r="J78" s="75"/>
      <c r="K78" s="75"/>
      <c r="L78" s="73"/>
    </row>
    <row r="79" s="9" customFormat="1" ht="29.28" customHeight="1">
      <c r="B79" s="196"/>
      <c r="C79" s="197" t="s">
        <v>121</v>
      </c>
      <c r="D79" s="198" t="s">
        <v>61</v>
      </c>
      <c r="E79" s="198" t="s">
        <v>57</v>
      </c>
      <c r="F79" s="198" t="s">
        <v>122</v>
      </c>
      <c r="G79" s="198" t="s">
        <v>123</v>
      </c>
      <c r="H79" s="198" t="s">
        <v>124</v>
      </c>
      <c r="I79" s="199" t="s">
        <v>125</v>
      </c>
      <c r="J79" s="198" t="s">
        <v>113</v>
      </c>
      <c r="K79" s="200" t="s">
        <v>126</v>
      </c>
      <c r="L79" s="201"/>
      <c r="M79" s="103" t="s">
        <v>127</v>
      </c>
      <c r="N79" s="104" t="s">
        <v>46</v>
      </c>
      <c r="O79" s="104" t="s">
        <v>128</v>
      </c>
      <c r="P79" s="104" t="s">
        <v>129</v>
      </c>
      <c r="Q79" s="104" t="s">
        <v>130</v>
      </c>
      <c r="R79" s="104" t="s">
        <v>131</v>
      </c>
      <c r="S79" s="104" t="s">
        <v>132</v>
      </c>
      <c r="T79" s="105" t="s">
        <v>133</v>
      </c>
    </row>
    <row r="80" s="1" customFormat="1" ht="29.28" customHeight="1">
      <c r="B80" s="47"/>
      <c r="C80" s="109" t="s">
        <v>114</v>
      </c>
      <c r="D80" s="75"/>
      <c r="E80" s="75"/>
      <c r="F80" s="75"/>
      <c r="G80" s="75"/>
      <c r="H80" s="75"/>
      <c r="I80" s="192"/>
      <c r="J80" s="202">
        <f>BK80</f>
        <v>0</v>
      </c>
      <c r="K80" s="75"/>
      <c r="L80" s="73"/>
      <c r="M80" s="106"/>
      <c r="N80" s="107"/>
      <c r="O80" s="107"/>
      <c r="P80" s="203">
        <f>P81+P113</f>
        <v>0</v>
      </c>
      <c r="Q80" s="107"/>
      <c r="R80" s="203">
        <f>R81+R113</f>
        <v>0</v>
      </c>
      <c r="S80" s="107"/>
      <c r="T80" s="204">
        <f>T81+T113</f>
        <v>0</v>
      </c>
      <c r="AT80" s="24" t="s">
        <v>75</v>
      </c>
      <c r="AU80" s="24" t="s">
        <v>115</v>
      </c>
      <c r="BK80" s="205">
        <f>BK81+BK113</f>
        <v>0</v>
      </c>
    </row>
    <row r="81" s="10" customFormat="1" ht="37.44" customHeight="1">
      <c r="B81" s="206"/>
      <c r="C81" s="207"/>
      <c r="D81" s="208" t="s">
        <v>75</v>
      </c>
      <c r="E81" s="209" t="s">
        <v>134</v>
      </c>
      <c r="F81" s="209" t="s">
        <v>135</v>
      </c>
      <c r="G81" s="207"/>
      <c r="H81" s="207"/>
      <c r="I81" s="210"/>
      <c r="J81" s="211">
        <f>BK81</f>
        <v>0</v>
      </c>
      <c r="K81" s="207"/>
      <c r="L81" s="212"/>
      <c r="M81" s="213"/>
      <c r="N81" s="214"/>
      <c r="O81" s="214"/>
      <c r="P81" s="215">
        <f>P82</f>
        <v>0</v>
      </c>
      <c r="Q81" s="214"/>
      <c r="R81" s="215">
        <f>R82</f>
        <v>0</v>
      </c>
      <c r="S81" s="214"/>
      <c r="T81" s="216">
        <f>T82</f>
        <v>0</v>
      </c>
      <c r="AR81" s="217" t="s">
        <v>84</v>
      </c>
      <c r="AT81" s="218" t="s">
        <v>75</v>
      </c>
      <c r="AU81" s="218" t="s">
        <v>76</v>
      </c>
      <c r="AY81" s="217" t="s">
        <v>136</v>
      </c>
      <c r="BK81" s="219">
        <f>BK82</f>
        <v>0</v>
      </c>
    </row>
    <row r="82" s="10" customFormat="1" ht="19.92" customHeight="1">
      <c r="B82" s="206"/>
      <c r="C82" s="207"/>
      <c r="D82" s="208" t="s">
        <v>75</v>
      </c>
      <c r="E82" s="220" t="s">
        <v>177</v>
      </c>
      <c r="F82" s="220" t="s">
        <v>178</v>
      </c>
      <c r="G82" s="207"/>
      <c r="H82" s="207"/>
      <c r="I82" s="210"/>
      <c r="J82" s="221">
        <f>BK82</f>
        <v>0</v>
      </c>
      <c r="K82" s="207"/>
      <c r="L82" s="212"/>
      <c r="M82" s="213"/>
      <c r="N82" s="214"/>
      <c r="O82" s="214"/>
      <c r="P82" s="215">
        <f>SUM(P83:P112)</f>
        <v>0</v>
      </c>
      <c r="Q82" s="214"/>
      <c r="R82" s="215">
        <f>SUM(R83:R112)</f>
        <v>0</v>
      </c>
      <c r="S82" s="214"/>
      <c r="T82" s="216">
        <f>SUM(T83:T112)</f>
        <v>0</v>
      </c>
      <c r="AR82" s="217" t="s">
        <v>84</v>
      </c>
      <c r="AT82" s="218" t="s">
        <v>75</v>
      </c>
      <c r="AU82" s="218" t="s">
        <v>84</v>
      </c>
      <c r="AY82" s="217" t="s">
        <v>136</v>
      </c>
      <c r="BK82" s="219">
        <f>SUM(BK83:BK112)</f>
        <v>0</v>
      </c>
    </row>
    <row r="83" s="1" customFormat="1" ht="16.5" customHeight="1">
      <c r="B83" s="47"/>
      <c r="C83" s="222" t="s">
        <v>84</v>
      </c>
      <c r="D83" s="222" t="s">
        <v>138</v>
      </c>
      <c r="E83" s="223" t="s">
        <v>200</v>
      </c>
      <c r="F83" s="224" t="s">
        <v>201</v>
      </c>
      <c r="G83" s="225" t="s">
        <v>202</v>
      </c>
      <c r="H83" s="226">
        <v>42</v>
      </c>
      <c r="I83" s="227"/>
      <c r="J83" s="228">
        <f>ROUND(I83*H83,2)</f>
        <v>0</v>
      </c>
      <c r="K83" s="224" t="s">
        <v>142</v>
      </c>
      <c r="L83" s="73"/>
      <c r="M83" s="229" t="s">
        <v>31</v>
      </c>
      <c r="N83" s="230" t="s">
        <v>47</v>
      </c>
      <c r="O83" s="48"/>
      <c r="P83" s="231">
        <f>O83*H83</f>
        <v>0</v>
      </c>
      <c r="Q83" s="231">
        <v>0</v>
      </c>
      <c r="R83" s="231">
        <f>Q83*H83</f>
        <v>0</v>
      </c>
      <c r="S83" s="231">
        <v>0</v>
      </c>
      <c r="T83" s="232">
        <f>S83*H83</f>
        <v>0</v>
      </c>
      <c r="AR83" s="24" t="s">
        <v>143</v>
      </c>
      <c r="AT83" s="24" t="s">
        <v>138</v>
      </c>
      <c r="AU83" s="24" t="s">
        <v>87</v>
      </c>
      <c r="AY83" s="24" t="s">
        <v>136</v>
      </c>
      <c r="BE83" s="233">
        <f>IF(N83="základní",J83,0)</f>
        <v>0</v>
      </c>
      <c r="BF83" s="233">
        <f>IF(N83="snížená",J83,0)</f>
        <v>0</v>
      </c>
      <c r="BG83" s="233">
        <f>IF(N83="zákl. přenesená",J83,0)</f>
        <v>0</v>
      </c>
      <c r="BH83" s="233">
        <f>IF(N83="sníž. přenesená",J83,0)</f>
        <v>0</v>
      </c>
      <c r="BI83" s="233">
        <f>IF(N83="nulová",J83,0)</f>
        <v>0</v>
      </c>
      <c r="BJ83" s="24" t="s">
        <v>84</v>
      </c>
      <c r="BK83" s="233">
        <f>ROUND(I83*H83,2)</f>
        <v>0</v>
      </c>
      <c r="BL83" s="24" t="s">
        <v>143</v>
      </c>
      <c r="BM83" s="24" t="s">
        <v>203</v>
      </c>
    </row>
    <row r="84" s="1" customFormat="1">
      <c r="B84" s="47"/>
      <c r="C84" s="75"/>
      <c r="D84" s="236" t="s">
        <v>151</v>
      </c>
      <c r="E84" s="75"/>
      <c r="F84" s="246" t="s">
        <v>204</v>
      </c>
      <c r="G84" s="75"/>
      <c r="H84" s="75"/>
      <c r="I84" s="192"/>
      <c r="J84" s="75"/>
      <c r="K84" s="75"/>
      <c r="L84" s="73"/>
      <c r="M84" s="247"/>
      <c r="N84" s="48"/>
      <c r="O84" s="48"/>
      <c r="P84" s="48"/>
      <c r="Q84" s="48"/>
      <c r="R84" s="48"/>
      <c r="S84" s="48"/>
      <c r="T84" s="96"/>
      <c r="AT84" s="24" t="s">
        <v>151</v>
      </c>
      <c r="AU84" s="24" t="s">
        <v>87</v>
      </c>
    </row>
    <row r="85" s="11" customFormat="1">
      <c r="B85" s="234"/>
      <c r="C85" s="235"/>
      <c r="D85" s="236" t="s">
        <v>145</v>
      </c>
      <c r="E85" s="237" t="s">
        <v>31</v>
      </c>
      <c r="F85" s="238" t="s">
        <v>205</v>
      </c>
      <c r="G85" s="235"/>
      <c r="H85" s="239">
        <v>2</v>
      </c>
      <c r="I85" s="240"/>
      <c r="J85" s="235"/>
      <c r="K85" s="235"/>
      <c r="L85" s="241"/>
      <c r="M85" s="242"/>
      <c r="N85" s="243"/>
      <c r="O85" s="243"/>
      <c r="P85" s="243"/>
      <c r="Q85" s="243"/>
      <c r="R85" s="243"/>
      <c r="S85" s="243"/>
      <c r="T85" s="244"/>
      <c r="AT85" s="245" t="s">
        <v>145</v>
      </c>
      <c r="AU85" s="245" t="s">
        <v>87</v>
      </c>
      <c r="AV85" s="11" t="s">
        <v>87</v>
      </c>
      <c r="AW85" s="11" t="s">
        <v>40</v>
      </c>
      <c r="AX85" s="11" t="s">
        <v>76</v>
      </c>
      <c r="AY85" s="245" t="s">
        <v>136</v>
      </c>
    </row>
    <row r="86" s="11" customFormat="1">
      <c r="B86" s="234"/>
      <c r="C86" s="235"/>
      <c r="D86" s="236" t="s">
        <v>145</v>
      </c>
      <c r="E86" s="237" t="s">
        <v>31</v>
      </c>
      <c r="F86" s="238" t="s">
        <v>206</v>
      </c>
      <c r="G86" s="235"/>
      <c r="H86" s="239">
        <v>3</v>
      </c>
      <c r="I86" s="240"/>
      <c r="J86" s="235"/>
      <c r="K86" s="235"/>
      <c r="L86" s="241"/>
      <c r="M86" s="242"/>
      <c r="N86" s="243"/>
      <c r="O86" s="243"/>
      <c r="P86" s="243"/>
      <c r="Q86" s="243"/>
      <c r="R86" s="243"/>
      <c r="S86" s="243"/>
      <c r="T86" s="244"/>
      <c r="AT86" s="245" t="s">
        <v>145</v>
      </c>
      <c r="AU86" s="245" t="s">
        <v>87</v>
      </c>
      <c r="AV86" s="11" t="s">
        <v>87</v>
      </c>
      <c r="AW86" s="11" t="s">
        <v>40</v>
      </c>
      <c r="AX86" s="11" t="s">
        <v>76</v>
      </c>
      <c r="AY86" s="245" t="s">
        <v>136</v>
      </c>
    </row>
    <row r="87" s="11" customFormat="1">
      <c r="B87" s="234"/>
      <c r="C87" s="235"/>
      <c r="D87" s="236" t="s">
        <v>145</v>
      </c>
      <c r="E87" s="237" t="s">
        <v>31</v>
      </c>
      <c r="F87" s="238" t="s">
        <v>207</v>
      </c>
      <c r="G87" s="235"/>
      <c r="H87" s="239">
        <v>1</v>
      </c>
      <c r="I87" s="240"/>
      <c r="J87" s="235"/>
      <c r="K87" s="235"/>
      <c r="L87" s="241"/>
      <c r="M87" s="242"/>
      <c r="N87" s="243"/>
      <c r="O87" s="243"/>
      <c r="P87" s="243"/>
      <c r="Q87" s="243"/>
      <c r="R87" s="243"/>
      <c r="S87" s="243"/>
      <c r="T87" s="244"/>
      <c r="AT87" s="245" t="s">
        <v>145</v>
      </c>
      <c r="AU87" s="245" t="s">
        <v>87</v>
      </c>
      <c r="AV87" s="11" t="s">
        <v>87</v>
      </c>
      <c r="AW87" s="11" t="s">
        <v>40</v>
      </c>
      <c r="AX87" s="11" t="s">
        <v>76</v>
      </c>
      <c r="AY87" s="245" t="s">
        <v>136</v>
      </c>
    </row>
    <row r="88" s="11" customFormat="1">
      <c r="B88" s="234"/>
      <c r="C88" s="235"/>
      <c r="D88" s="236" t="s">
        <v>145</v>
      </c>
      <c r="E88" s="237" t="s">
        <v>31</v>
      </c>
      <c r="F88" s="238" t="s">
        <v>208</v>
      </c>
      <c r="G88" s="235"/>
      <c r="H88" s="239">
        <v>9</v>
      </c>
      <c r="I88" s="240"/>
      <c r="J88" s="235"/>
      <c r="K88" s="235"/>
      <c r="L88" s="241"/>
      <c r="M88" s="242"/>
      <c r="N88" s="243"/>
      <c r="O88" s="243"/>
      <c r="P88" s="243"/>
      <c r="Q88" s="243"/>
      <c r="R88" s="243"/>
      <c r="S88" s="243"/>
      <c r="T88" s="244"/>
      <c r="AT88" s="245" t="s">
        <v>145</v>
      </c>
      <c r="AU88" s="245" t="s">
        <v>87</v>
      </c>
      <c r="AV88" s="11" t="s">
        <v>87</v>
      </c>
      <c r="AW88" s="11" t="s">
        <v>40</v>
      </c>
      <c r="AX88" s="11" t="s">
        <v>76</v>
      </c>
      <c r="AY88" s="245" t="s">
        <v>136</v>
      </c>
    </row>
    <row r="89" s="11" customFormat="1">
      <c r="B89" s="234"/>
      <c r="C89" s="235"/>
      <c r="D89" s="236" t="s">
        <v>145</v>
      </c>
      <c r="E89" s="237" t="s">
        <v>31</v>
      </c>
      <c r="F89" s="238" t="s">
        <v>209</v>
      </c>
      <c r="G89" s="235"/>
      <c r="H89" s="239">
        <v>9</v>
      </c>
      <c r="I89" s="240"/>
      <c r="J89" s="235"/>
      <c r="K89" s="235"/>
      <c r="L89" s="241"/>
      <c r="M89" s="242"/>
      <c r="N89" s="243"/>
      <c r="O89" s="243"/>
      <c r="P89" s="243"/>
      <c r="Q89" s="243"/>
      <c r="R89" s="243"/>
      <c r="S89" s="243"/>
      <c r="T89" s="244"/>
      <c r="AT89" s="245" t="s">
        <v>145</v>
      </c>
      <c r="AU89" s="245" t="s">
        <v>87</v>
      </c>
      <c r="AV89" s="11" t="s">
        <v>87</v>
      </c>
      <c r="AW89" s="11" t="s">
        <v>40</v>
      </c>
      <c r="AX89" s="11" t="s">
        <v>76</v>
      </c>
      <c r="AY89" s="245" t="s">
        <v>136</v>
      </c>
    </row>
    <row r="90" s="11" customFormat="1">
      <c r="B90" s="234"/>
      <c r="C90" s="235"/>
      <c r="D90" s="236" t="s">
        <v>145</v>
      </c>
      <c r="E90" s="237" t="s">
        <v>31</v>
      </c>
      <c r="F90" s="238" t="s">
        <v>210</v>
      </c>
      <c r="G90" s="235"/>
      <c r="H90" s="239">
        <v>2</v>
      </c>
      <c r="I90" s="240"/>
      <c r="J90" s="235"/>
      <c r="K90" s="235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145</v>
      </c>
      <c r="AU90" s="245" t="s">
        <v>87</v>
      </c>
      <c r="AV90" s="11" t="s">
        <v>87</v>
      </c>
      <c r="AW90" s="11" t="s">
        <v>40</v>
      </c>
      <c r="AX90" s="11" t="s">
        <v>76</v>
      </c>
      <c r="AY90" s="245" t="s">
        <v>136</v>
      </c>
    </row>
    <row r="91" s="11" customFormat="1">
      <c r="B91" s="234"/>
      <c r="C91" s="235"/>
      <c r="D91" s="236" t="s">
        <v>145</v>
      </c>
      <c r="E91" s="237" t="s">
        <v>31</v>
      </c>
      <c r="F91" s="238" t="s">
        <v>211</v>
      </c>
      <c r="G91" s="235"/>
      <c r="H91" s="239">
        <v>1</v>
      </c>
      <c r="I91" s="240"/>
      <c r="J91" s="235"/>
      <c r="K91" s="235"/>
      <c r="L91" s="241"/>
      <c r="M91" s="242"/>
      <c r="N91" s="243"/>
      <c r="O91" s="243"/>
      <c r="P91" s="243"/>
      <c r="Q91" s="243"/>
      <c r="R91" s="243"/>
      <c r="S91" s="243"/>
      <c r="T91" s="244"/>
      <c r="AT91" s="245" t="s">
        <v>145</v>
      </c>
      <c r="AU91" s="245" t="s">
        <v>87</v>
      </c>
      <c r="AV91" s="11" t="s">
        <v>87</v>
      </c>
      <c r="AW91" s="11" t="s">
        <v>40</v>
      </c>
      <c r="AX91" s="11" t="s">
        <v>76</v>
      </c>
      <c r="AY91" s="245" t="s">
        <v>136</v>
      </c>
    </row>
    <row r="92" s="11" customFormat="1">
      <c r="B92" s="234"/>
      <c r="C92" s="235"/>
      <c r="D92" s="236" t="s">
        <v>145</v>
      </c>
      <c r="E92" s="237" t="s">
        <v>31</v>
      </c>
      <c r="F92" s="238" t="s">
        <v>212</v>
      </c>
      <c r="G92" s="235"/>
      <c r="H92" s="239">
        <v>4</v>
      </c>
      <c r="I92" s="240"/>
      <c r="J92" s="235"/>
      <c r="K92" s="235"/>
      <c r="L92" s="241"/>
      <c r="M92" s="242"/>
      <c r="N92" s="243"/>
      <c r="O92" s="243"/>
      <c r="P92" s="243"/>
      <c r="Q92" s="243"/>
      <c r="R92" s="243"/>
      <c r="S92" s="243"/>
      <c r="T92" s="244"/>
      <c r="AT92" s="245" t="s">
        <v>145</v>
      </c>
      <c r="AU92" s="245" t="s">
        <v>87</v>
      </c>
      <c r="AV92" s="11" t="s">
        <v>87</v>
      </c>
      <c r="AW92" s="11" t="s">
        <v>40</v>
      </c>
      <c r="AX92" s="11" t="s">
        <v>76</v>
      </c>
      <c r="AY92" s="245" t="s">
        <v>136</v>
      </c>
    </row>
    <row r="93" s="11" customFormat="1">
      <c r="B93" s="234"/>
      <c r="C93" s="235"/>
      <c r="D93" s="236" t="s">
        <v>145</v>
      </c>
      <c r="E93" s="237" t="s">
        <v>31</v>
      </c>
      <c r="F93" s="238" t="s">
        <v>213</v>
      </c>
      <c r="G93" s="235"/>
      <c r="H93" s="239">
        <v>3</v>
      </c>
      <c r="I93" s="240"/>
      <c r="J93" s="235"/>
      <c r="K93" s="235"/>
      <c r="L93" s="241"/>
      <c r="M93" s="242"/>
      <c r="N93" s="243"/>
      <c r="O93" s="243"/>
      <c r="P93" s="243"/>
      <c r="Q93" s="243"/>
      <c r="R93" s="243"/>
      <c r="S93" s="243"/>
      <c r="T93" s="244"/>
      <c r="AT93" s="245" t="s">
        <v>145</v>
      </c>
      <c r="AU93" s="245" t="s">
        <v>87</v>
      </c>
      <c r="AV93" s="11" t="s">
        <v>87</v>
      </c>
      <c r="AW93" s="11" t="s">
        <v>40</v>
      </c>
      <c r="AX93" s="11" t="s">
        <v>76</v>
      </c>
      <c r="AY93" s="245" t="s">
        <v>136</v>
      </c>
    </row>
    <row r="94" s="11" customFormat="1">
      <c r="B94" s="234"/>
      <c r="C94" s="235"/>
      <c r="D94" s="236" t="s">
        <v>145</v>
      </c>
      <c r="E94" s="237" t="s">
        <v>31</v>
      </c>
      <c r="F94" s="238" t="s">
        <v>214</v>
      </c>
      <c r="G94" s="235"/>
      <c r="H94" s="239">
        <v>8</v>
      </c>
      <c r="I94" s="240"/>
      <c r="J94" s="235"/>
      <c r="K94" s="235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145</v>
      </c>
      <c r="AU94" s="245" t="s">
        <v>87</v>
      </c>
      <c r="AV94" s="11" t="s">
        <v>87</v>
      </c>
      <c r="AW94" s="11" t="s">
        <v>40</v>
      </c>
      <c r="AX94" s="11" t="s">
        <v>76</v>
      </c>
      <c r="AY94" s="245" t="s">
        <v>136</v>
      </c>
    </row>
    <row r="95" s="12" customFormat="1">
      <c r="B95" s="251"/>
      <c r="C95" s="252"/>
      <c r="D95" s="236" t="s">
        <v>145</v>
      </c>
      <c r="E95" s="253" t="s">
        <v>31</v>
      </c>
      <c r="F95" s="254" t="s">
        <v>215</v>
      </c>
      <c r="G95" s="252"/>
      <c r="H95" s="255">
        <v>42</v>
      </c>
      <c r="I95" s="256"/>
      <c r="J95" s="252"/>
      <c r="K95" s="252"/>
      <c r="L95" s="257"/>
      <c r="M95" s="258"/>
      <c r="N95" s="259"/>
      <c r="O95" s="259"/>
      <c r="P95" s="259"/>
      <c r="Q95" s="259"/>
      <c r="R95" s="259"/>
      <c r="S95" s="259"/>
      <c r="T95" s="260"/>
      <c r="AT95" s="261" t="s">
        <v>145</v>
      </c>
      <c r="AU95" s="261" t="s">
        <v>87</v>
      </c>
      <c r="AV95" s="12" t="s">
        <v>143</v>
      </c>
      <c r="AW95" s="12" t="s">
        <v>40</v>
      </c>
      <c r="AX95" s="12" t="s">
        <v>84</v>
      </c>
      <c r="AY95" s="261" t="s">
        <v>136</v>
      </c>
    </row>
    <row r="96" s="1" customFormat="1" ht="25.5" customHeight="1">
      <c r="B96" s="47"/>
      <c r="C96" s="222" t="s">
        <v>87</v>
      </c>
      <c r="D96" s="222" t="s">
        <v>138</v>
      </c>
      <c r="E96" s="223" t="s">
        <v>216</v>
      </c>
      <c r="F96" s="224" t="s">
        <v>217</v>
      </c>
      <c r="G96" s="225" t="s">
        <v>202</v>
      </c>
      <c r="H96" s="226">
        <v>7560</v>
      </c>
      <c r="I96" s="227"/>
      <c r="J96" s="228">
        <f>ROUND(I96*H96,2)</f>
        <v>0</v>
      </c>
      <c r="K96" s="224" t="s">
        <v>142</v>
      </c>
      <c r="L96" s="73"/>
      <c r="M96" s="229" t="s">
        <v>31</v>
      </c>
      <c r="N96" s="230" t="s">
        <v>47</v>
      </c>
      <c r="O96" s="48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4" t="s">
        <v>143</v>
      </c>
      <c r="AT96" s="24" t="s">
        <v>138</v>
      </c>
      <c r="AU96" s="24" t="s">
        <v>87</v>
      </c>
      <c r="AY96" s="24" t="s">
        <v>136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4" t="s">
        <v>84</v>
      </c>
      <c r="BK96" s="233">
        <f>ROUND(I96*H96,2)</f>
        <v>0</v>
      </c>
      <c r="BL96" s="24" t="s">
        <v>143</v>
      </c>
      <c r="BM96" s="24" t="s">
        <v>218</v>
      </c>
    </row>
    <row r="97" s="1" customFormat="1">
      <c r="B97" s="47"/>
      <c r="C97" s="75"/>
      <c r="D97" s="236" t="s">
        <v>151</v>
      </c>
      <c r="E97" s="75"/>
      <c r="F97" s="246" t="s">
        <v>219</v>
      </c>
      <c r="G97" s="75"/>
      <c r="H97" s="75"/>
      <c r="I97" s="192"/>
      <c r="J97" s="75"/>
      <c r="K97" s="75"/>
      <c r="L97" s="73"/>
      <c r="M97" s="247"/>
      <c r="N97" s="48"/>
      <c r="O97" s="48"/>
      <c r="P97" s="48"/>
      <c r="Q97" s="48"/>
      <c r="R97" s="48"/>
      <c r="S97" s="48"/>
      <c r="T97" s="96"/>
      <c r="AT97" s="24" t="s">
        <v>151</v>
      </c>
      <c r="AU97" s="24" t="s">
        <v>87</v>
      </c>
    </row>
    <row r="98" s="11" customFormat="1">
      <c r="B98" s="234"/>
      <c r="C98" s="235"/>
      <c r="D98" s="236" t="s">
        <v>145</v>
      </c>
      <c r="E98" s="235"/>
      <c r="F98" s="238" t="s">
        <v>220</v>
      </c>
      <c r="G98" s="235"/>
      <c r="H98" s="239">
        <v>7560</v>
      </c>
      <c r="I98" s="240"/>
      <c r="J98" s="235"/>
      <c r="K98" s="235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145</v>
      </c>
      <c r="AU98" s="245" t="s">
        <v>87</v>
      </c>
      <c r="AV98" s="11" t="s">
        <v>87</v>
      </c>
      <c r="AW98" s="11" t="s">
        <v>6</v>
      </c>
      <c r="AX98" s="11" t="s">
        <v>84</v>
      </c>
      <c r="AY98" s="245" t="s">
        <v>136</v>
      </c>
    </row>
    <row r="99" s="1" customFormat="1" ht="25.5" customHeight="1">
      <c r="B99" s="47"/>
      <c r="C99" s="222" t="s">
        <v>154</v>
      </c>
      <c r="D99" s="222" t="s">
        <v>138</v>
      </c>
      <c r="E99" s="223" t="s">
        <v>221</v>
      </c>
      <c r="F99" s="224" t="s">
        <v>222</v>
      </c>
      <c r="G99" s="225" t="s">
        <v>202</v>
      </c>
      <c r="H99" s="226">
        <v>2</v>
      </c>
      <c r="I99" s="227"/>
      <c r="J99" s="228">
        <f>ROUND(I99*H99,2)</f>
        <v>0</v>
      </c>
      <c r="K99" s="224" t="s">
        <v>142</v>
      </c>
      <c r="L99" s="73"/>
      <c r="M99" s="229" t="s">
        <v>31</v>
      </c>
      <c r="N99" s="230" t="s">
        <v>47</v>
      </c>
      <c r="O99" s="48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AR99" s="24" t="s">
        <v>143</v>
      </c>
      <c r="AT99" s="24" t="s">
        <v>138</v>
      </c>
      <c r="AU99" s="24" t="s">
        <v>87</v>
      </c>
      <c r="AY99" s="24" t="s">
        <v>136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4" t="s">
        <v>84</v>
      </c>
      <c r="BK99" s="233">
        <f>ROUND(I99*H99,2)</f>
        <v>0</v>
      </c>
      <c r="BL99" s="24" t="s">
        <v>143</v>
      </c>
      <c r="BM99" s="24" t="s">
        <v>223</v>
      </c>
    </row>
    <row r="100" s="1" customFormat="1">
      <c r="B100" s="47"/>
      <c r="C100" s="75"/>
      <c r="D100" s="236" t="s">
        <v>151</v>
      </c>
      <c r="E100" s="75"/>
      <c r="F100" s="246" t="s">
        <v>224</v>
      </c>
      <c r="G100" s="75"/>
      <c r="H100" s="75"/>
      <c r="I100" s="192"/>
      <c r="J100" s="75"/>
      <c r="K100" s="75"/>
      <c r="L100" s="73"/>
      <c r="M100" s="247"/>
      <c r="N100" s="48"/>
      <c r="O100" s="48"/>
      <c r="P100" s="48"/>
      <c r="Q100" s="48"/>
      <c r="R100" s="48"/>
      <c r="S100" s="48"/>
      <c r="T100" s="96"/>
      <c r="AT100" s="24" t="s">
        <v>151</v>
      </c>
      <c r="AU100" s="24" t="s">
        <v>87</v>
      </c>
    </row>
    <row r="101" s="1" customFormat="1" ht="25.5" customHeight="1">
      <c r="B101" s="47"/>
      <c r="C101" s="222" t="s">
        <v>143</v>
      </c>
      <c r="D101" s="222" t="s">
        <v>138</v>
      </c>
      <c r="E101" s="223" t="s">
        <v>225</v>
      </c>
      <c r="F101" s="224" t="s">
        <v>226</v>
      </c>
      <c r="G101" s="225" t="s">
        <v>202</v>
      </c>
      <c r="H101" s="226">
        <v>360</v>
      </c>
      <c r="I101" s="227"/>
      <c r="J101" s="228">
        <f>ROUND(I101*H101,2)</f>
        <v>0</v>
      </c>
      <c r="K101" s="224" t="s">
        <v>142</v>
      </c>
      <c r="L101" s="73"/>
      <c r="M101" s="229" t="s">
        <v>31</v>
      </c>
      <c r="N101" s="230" t="s">
        <v>47</v>
      </c>
      <c r="O101" s="48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AR101" s="24" t="s">
        <v>143</v>
      </c>
      <c r="AT101" s="24" t="s">
        <v>138</v>
      </c>
      <c r="AU101" s="24" t="s">
        <v>87</v>
      </c>
      <c r="AY101" s="24" t="s">
        <v>136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84</v>
      </c>
      <c r="BK101" s="233">
        <f>ROUND(I101*H101,2)</f>
        <v>0</v>
      </c>
      <c r="BL101" s="24" t="s">
        <v>143</v>
      </c>
      <c r="BM101" s="24" t="s">
        <v>227</v>
      </c>
    </row>
    <row r="102" s="1" customFormat="1">
      <c r="B102" s="47"/>
      <c r="C102" s="75"/>
      <c r="D102" s="236" t="s">
        <v>151</v>
      </c>
      <c r="E102" s="75"/>
      <c r="F102" s="246" t="s">
        <v>228</v>
      </c>
      <c r="G102" s="75"/>
      <c r="H102" s="75"/>
      <c r="I102" s="192"/>
      <c r="J102" s="75"/>
      <c r="K102" s="75"/>
      <c r="L102" s="73"/>
      <c r="M102" s="247"/>
      <c r="N102" s="48"/>
      <c r="O102" s="48"/>
      <c r="P102" s="48"/>
      <c r="Q102" s="48"/>
      <c r="R102" s="48"/>
      <c r="S102" s="48"/>
      <c r="T102" s="96"/>
      <c r="AT102" s="24" t="s">
        <v>151</v>
      </c>
      <c r="AU102" s="24" t="s">
        <v>87</v>
      </c>
    </row>
    <row r="103" s="11" customFormat="1">
      <c r="B103" s="234"/>
      <c r="C103" s="235"/>
      <c r="D103" s="236" t="s">
        <v>145</v>
      </c>
      <c r="E103" s="235"/>
      <c r="F103" s="238" t="s">
        <v>229</v>
      </c>
      <c r="G103" s="235"/>
      <c r="H103" s="239">
        <v>360</v>
      </c>
      <c r="I103" s="240"/>
      <c r="J103" s="235"/>
      <c r="K103" s="235"/>
      <c r="L103" s="241"/>
      <c r="M103" s="242"/>
      <c r="N103" s="243"/>
      <c r="O103" s="243"/>
      <c r="P103" s="243"/>
      <c r="Q103" s="243"/>
      <c r="R103" s="243"/>
      <c r="S103" s="243"/>
      <c r="T103" s="244"/>
      <c r="AT103" s="245" t="s">
        <v>145</v>
      </c>
      <c r="AU103" s="245" t="s">
        <v>87</v>
      </c>
      <c r="AV103" s="11" t="s">
        <v>87</v>
      </c>
      <c r="AW103" s="11" t="s">
        <v>6</v>
      </c>
      <c r="AX103" s="11" t="s">
        <v>84</v>
      </c>
      <c r="AY103" s="245" t="s">
        <v>136</v>
      </c>
    </row>
    <row r="104" s="1" customFormat="1" ht="16.5" customHeight="1">
      <c r="B104" s="47"/>
      <c r="C104" s="222" t="s">
        <v>165</v>
      </c>
      <c r="D104" s="222" t="s">
        <v>138</v>
      </c>
      <c r="E104" s="223" t="s">
        <v>230</v>
      </c>
      <c r="F104" s="224" t="s">
        <v>231</v>
      </c>
      <c r="G104" s="225" t="s">
        <v>202</v>
      </c>
      <c r="H104" s="226">
        <v>6</v>
      </c>
      <c r="I104" s="227"/>
      <c r="J104" s="228">
        <f>ROUND(I104*H104,2)</f>
        <v>0</v>
      </c>
      <c r="K104" s="224" t="s">
        <v>142</v>
      </c>
      <c r="L104" s="73"/>
      <c r="M104" s="229" t="s">
        <v>31</v>
      </c>
      <c r="N104" s="230" t="s">
        <v>47</v>
      </c>
      <c r="O104" s="48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4" t="s">
        <v>143</v>
      </c>
      <c r="AT104" s="24" t="s">
        <v>138</v>
      </c>
      <c r="AU104" s="24" t="s">
        <v>87</v>
      </c>
      <c r="AY104" s="24" t="s">
        <v>136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4" t="s">
        <v>84</v>
      </c>
      <c r="BK104" s="233">
        <f>ROUND(I104*H104,2)</f>
        <v>0</v>
      </c>
      <c r="BL104" s="24" t="s">
        <v>143</v>
      </c>
      <c r="BM104" s="24" t="s">
        <v>232</v>
      </c>
    </row>
    <row r="105" s="11" customFormat="1">
      <c r="B105" s="234"/>
      <c r="C105" s="235"/>
      <c r="D105" s="236" t="s">
        <v>145</v>
      </c>
      <c r="E105" s="237" t="s">
        <v>31</v>
      </c>
      <c r="F105" s="238" t="s">
        <v>233</v>
      </c>
      <c r="G105" s="235"/>
      <c r="H105" s="239">
        <v>1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145</v>
      </c>
      <c r="AU105" s="245" t="s">
        <v>87</v>
      </c>
      <c r="AV105" s="11" t="s">
        <v>87</v>
      </c>
      <c r="AW105" s="11" t="s">
        <v>40</v>
      </c>
      <c r="AX105" s="11" t="s">
        <v>76</v>
      </c>
      <c r="AY105" s="245" t="s">
        <v>136</v>
      </c>
    </row>
    <row r="106" s="11" customFormat="1">
      <c r="B106" s="234"/>
      <c r="C106" s="235"/>
      <c r="D106" s="236" t="s">
        <v>145</v>
      </c>
      <c r="E106" s="237" t="s">
        <v>31</v>
      </c>
      <c r="F106" s="238" t="s">
        <v>234</v>
      </c>
      <c r="G106" s="235"/>
      <c r="H106" s="239">
        <v>1</v>
      </c>
      <c r="I106" s="240"/>
      <c r="J106" s="235"/>
      <c r="K106" s="235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145</v>
      </c>
      <c r="AU106" s="245" t="s">
        <v>87</v>
      </c>
      <c r="AV106" s="11" t="s">
        <v>87</v>
      </c>
      <c r="AW106" s="11" t="s">
        <v>40</v>
      </c>
      <c r="AX106" s="11" t="s">
        <v>76</v>
      </c>
      <c r="AY106" s="245" t="s">
        <v>136</v>
      </c>
    </row>
    <row r="107" s="11" customFormat="1">
      <c r="B107" s="234"/>
      <c r="C107" s="235"/>
      <c r="D107" s="236" t="s">
        <v>145</v>
      </c>
      <c r="E107" s="237" t="s">
        <v>31</v>
      </c>
      <c r="F107" s="238" t="s">
        <v>235</v>
      </c>
      <c r="G107" s="235"/>
      <c r="H107" s="239">
        <v>1</v>
      </c>
      <c r="I107" s="240"/>
      <c r="J107" s="235"/>
      <c r="K107" s="235"/>
      <c r="L107" s="241"/>
      <c r="M107" s="242"/>
      <c r="N107" s="243"/>
      <c r="O107" s="243"/>
      <c r="P107" s="243"/>
      <c r="Q107" s="243"/>
      <c r="R107" s="243"/>
      <c r="S107" s="243"/>
      <c r="T107" s="244"/>
      <c r="AT107" s="245" t="s">
        <v>145</v>
      </c>
      <c r="AU107" s="245" t="s">
        <v>87</v>
      </c>
      <c r="AV107" s="11" t="s">
        <v>87</v>
      </c>
      <c r="AW107" s="11" t="s">
        <v>40</v>
      </c>
      <c r="AX107" s="11" t="s">
        <v>76</v>
      </c>
      <c r="AY107" s="245" t="s">
        <v>136</v>
      </c>
    </row>
    <row r="108" s="11" customFormat="1">
      <c r="B108" s="234"/>
      <c r="C108" s="235"/>
      <c r="D108" s="236" t="s">
        <v>145</v>
      </c>
      <c r="E108" s="237" t="s">
        <v>31</v>
      </c>
      <c r="F108" s="238" t="s">
        <v>236</v>
      </c>
      <c r="G108" s="235"/>
      <c r="H108" s="239">
        <v>1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145</v>
      </c>
      <c r="AU108" s="245" t="s">
        <v>87</v>
      </c>
      <c r="AV108" s="11" t="s">
        <v>87</v>
      </c>
      <c r="AW108" s="11" t="s">
        <v>40</v>
      </c>
      <c r="AX108" s="11" t="s">
        <v>76</v>
      </c>
      <c r="AY108" s="245" t="s">
        <v>136</v>
      </c>
    </row>
    <row r="109" s="11" customFormat="1">
      <c r="B109" s="234"/>
      <c r="C109" s="235"/>
      <c r="D109" s="236" t="s">
        <v>145</v>
      </c>
      <c r="E109" s="237" t="s">
        <v>31</v>
      </c>
      <c r="F109" s="238" t="s">
        <v>237</v>
      </c>
      <c r="G109" s="235"/>
      <c r="H109" s="239">
        <v>2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145</v>
      </c>
      <c r="AU109" s="245" t="s">
        <v>87</v>
      </c>
      <c r="AV109" s="11" t="s">
        <v>87</v>
      </c>
      <c r="AW109" s="11" t="s">
        <v>40</v>
      </c>
      <c r="AX109" s="11" t="s">
        <v>76</v>
      </c>
      <c r="AY109" s="245" t="s">
        <v>136</v>
      </c>
    </row>
    <row r="110" s="12" customFormat="1">
      <c r="B110" s="251"/>
      <c r="C110" s="252"/>
      <c r="D110" s="236" t="s">
        <v>145</v>
      </c>
      <c r="E110" s="253" t="s">
        <v>31</v>
      </c>
      <c r="F110" s="254" t="s">
        <v>215</v>
      </c>
      <c r="G110" s="252"/>
      <c r="H110" s="255">
        <v>6</v>
      </c>
      <c r="I110" s="256"/>
      <c r="J110" s="252"/>
      <c r="K110" s="252"/>
      <c r="L110" s="257"/>
      <c r="M110" s="258"/>
      <c r="N110" s="259"/>
      <c r="O110" s="259"/>
      <c r="P110" s="259"/>
      <c r="Q110" s="259"/>
      <c r="R110" s="259"/>
      <c r="S110" s="259"/>
      <c r="T110" s="260"/>
      <c r="AT110" s="261" t="s">
        <v>145</v>
      </c>
      <c r="AU110" s="261" t="s">
        <v>87</v>
      </c>
      <c r="AV110" s="12" t="s">
        <v>143</v>
      </c>
      <c r="AW110" s="12" t="s">
        <v>40</v>
      </c>
      <c r="AX110" s="12" t="s">
        <v>84</v>
      </c>
      <c r="AY110" s="261" t="s">
        <v>136</v>
      </c>
    </row>
    <row r="111" s="1" customFormat="1" ht="16.5" customHeight="1">
      <c r="B111" s="47"/>
      <c r="C111" s="222" t="s">
        <v>171</v>
      </c>
      <c r="D111" s="222" t="s">
        <v>138</v>
      </c>
      <c r="E111" s="223" t="s">
        <v>238</v>
      </c>
      <c r="F111" s="224" t="s">
        <v>239</v>
      </c>
      <c r="G111" s="225" t="s">
        <v>202</v>
      </c>
      <c r="H111" s="226">
        <v>6</v>
      </c>
      <c r="I111" s="227"/>
      <c r="J111" s="228">
        <f>ROUND(I111*H111,2)</f>
        <v>0</v>
      </c>
      <c r="K111" s="224" t="s">
        <v>142</v>
      </c>
      <c r="L111" s="73"/>
      <c r="M111" s="229" t="s">
        <v>31</v>
      </c>
      <c r="N111" s="230" t="s">
        <v>47</v>
      </c>
      <c r="O111" s="48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AR111" s="24" t="s">
        <v>143</v>
      </c>
      <c r="AT111" s="24" t="s">
        <v>138</v>
      </c>
      <c r="AU111" s="24" t="s">
        <v>87</v>
      </c>
      <c r="AY111" s="24" t="s">
        <v>136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4" t="s">
        <v>84</v>
      </c>
      <c r="BK111" s="233">
        <f>ROUND(I111*H111,2)</f>
        <v>0</v>
      </c>
      <c r="BL111" s="24" t="s">
        <v>143</v>
      </c>
      <c r="BM111" s="24" t="s">
        <v>240</v>
      </c>
    </row>
    <row r="112" s="1" customFormat="1">
      <c r="B112" s="47"/>
      <c r="C112" s="75"/>
      <c r="D112" s="236" t="s">
        <v>151</v>
      </c>
      <c r="E112" s="75"/>
      <c r="F112" s="246" t="s">
        <v>241</v>
      </c>
      <c r="G112" s="75"/>
      <c r="H112" s="75"/>
      <c r="I112" s="192"/>
      <c r="J112" s="75"/>
      <c r="K112" s="75"/>
      <c r="L112" s="73"/>
      <c r="M112" s="247"/>
      <c r="N112" s="48"/>
      <c r="O112" s="48"/>
      <c r="P112" s="48"/>
      <c r="Q112" s="48"/>
      <c r="R112" s="48"/>
      <c r="S112" s="48"/>
      <c r="T112" s="96"/>
      <c r="AT112" s="24" t="s">
        <v>151</v>
      </c>
      <c r="AU112" s="24" t="s">
        <v>87</v>
      </c>
    </row>
    <row r="113" s="10" customFormat="1" ht="37.44" customHeight="1">
      <c r="B113" s="206"/>
      <c r="C113" s="207"/>
      <c r="D113" s="208" t="s">
        <v>75</v>
      </c>
      <c r="E113" s="209" t="s">
        <v>242</v>
      </c>
      <c r="F113" s="209" t="s">
        <v>243</v>
      </c>
      <c r="G113" s="207"/>
      <c r="H113" s="207"/>
      <c r="I113" s="210"/>
      <c r="J113" s="211">
        <f>BK113</f>
        <v>0</v>
      </c>
      <c r="K113" s="207"/>
      <c r="L113" s="212"/>
      <c r="M113" s="213"/>
      <c r="N113" s="214"/>
      <c r="O113" s="214"/>
      <c r="P113" s="215">
        <f>P114</f>
        <v>0</v>
      </c>
      <c r="Q113" s="214"/>
      <c r="R113" s="215">
        <f>R114</f>
        <v>0</v>
      </c>
      <c r="S113" s="214"/>
      <c r="T113" s="216">
        <f>T114</f>
        <v>0</v>
      </c>
      <c r="AR113" s="217" t="s">
        <v>165</v>
      </c>
      <c r="AT113" s="218" t="s">
        <v>75</v>
      </c>
      <c r="AU113" s="218" t="s">
        <v>76</v>
      </c>
      <c r="AY113" s="217" t="s">
        <v>136</v>
      </c>
      <c r="BK113" s="219">
        <f>BK114</f>
        <v>0</v>
      </c>
    </row>
    <row r="114" s="10" customFormat="1" ht="19.92" customHeight="1">
      <c r="B114" s="206"/>
      <c r="C114" s="207"/>
      <c r="D114" s="208" t="s">
        <v>75</v>
      </c>
      <c r="E114" s="220" t="s">
        <v>244</v>
      </c>
      <c r="F114" s="220" t="s">
        <v>245</v>
      </c>
      <c r="G114" s="207"/>
      <c r="H114" s="207"/>
      <c r="I114" s="210"/>
      <c r="J114" s="221">
        <f>BK114</f>
        <v>0</v>
      </c>
      <c r="K114" s="207"/>
      <c r="L114" s="212"/>
      <c r="M114" s="213"/>
      <c r="N114" s="214"/>
      <c r="O114" s="214"/>
      <c r="P114" s="215">
        <f>SUM(P115:P116)</f>
        <v>0</v>
      </c>
      <c r="Q114" s="214"/>
      <c r="R114" s="215">
        <f>SUM(R115:R116)</f>
        <v>0</v>
      </c>
      <c r="S114" s="214"/>
      <c r="T114" s="216">
        <f>SUM(T115:T116)</f>
        <v>0</v>
      </c>
      <c r="AR114" s="217" t="s">
        <v>165</v>
      </c>
      <c r="AT114" s="218" t="s">
        <v>75</v>
      </c>
      <c r="AU114" s="218" t="s">
        <v>84</v>
      </c>
      <c r="AY114" s="217" t="s">
        <v>136</v>
      </c>
      <c r="BK114" s="219">
        <f>SUM(BK115:BK116)</f>
        <v>0</v>
      </c>
    </row>
    <row r="115" s="1" customFormat="1" ht="16.5" customHeight="1">
      <c r="B115" s="47"/>
      <c r="C115" s="222" t="s">
        <v>179</v>
      </c>
      <c r="D115" s="222" t="s">
        <v>138</v>
      </c>
      <c r="E115" s="223" t="s">
        <v>246</v>
      </c>
      <c r="F115" s="224" t="s">
        <v>245</v>
      </c>
      <c r="G115" s="225" t="s">
        <v>247</v>
      </c>
      <c r="H115" s="226">
        <v>1</v>
      </c>
      <c r="I115" s="227"/>
      <c r="J115" s="228">
        <f>ROUND(I115*H115,2)</f>
        <v>0</v>
      </c>
      <c r="K115" s="224" t="s">
        <v>142</v>
      </c>
      <c r="L115" s="73"/>
      <c r="M115" s="229" t="s">
        <v>31</v>
      </c>
      <c r="N115" s="230" t="s">
        <v>47</v>
      </c>
      <c r="O115" s="48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AR115" s="24" t="s">
        <v>248</v>
      </c>
      <c r="AT115" s="24" t="s">
        <v>138</v>
      </c>
      <c r="AU115" s="24" t="s">
        <v>87</v>
      </c>
      <c r="AY115" s="24" t="s">
        <v>136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4" t="s">
        <v>84</v>
      </c>
      <c r="BK115" s="233">
        <f>ROUND(I115*H115,2)</f>
        <v>0</v>
      </c>
      <c r="BL115" s="24" t="s">
        <v>248</v>
      </c>
      <c r="BM115" s="24" t="s">
        <v>249</v>
      </c>
    </row>
    <row r="116" s="1" customFormat="1">
      <c r="B116" s="47"/>
      <c r="C116" s="75"/>
      <c r="D116" s="236" t="s">
        <v>151</v>
      </c>
      <c r="E116" s="75"/>
      <c r="F116" s="246" t="s">
        <v>250</v>
      </c>
      <c r="G116" s="75"/>
      <c r="H116" s="75"/>
      <c r="I116" s="192"/>
      <c r="J116" s="75"/>
      <c r="K116" s="75"/>
      <c r="L116" s="73"/>
      <c r="M116" s="262"/>
      <c r="N116" s="263"/>
      <c r="O116" s="263"/>
      <c r="P116" s="263"/>
      <c r="Q116" s="263"/>
      <c r="R116" s="263"/>
      <c r="S116" s="263"/>
      <c r="T116" s="264"/>
      <c r="AT116" s="24" t="s">
        <v>151</v>
      </c>
      <c r="AU116" s="24" t="s">
        <v>87</v>
      </c>
    </row>
    <row r="117" s="1" customFormat="1" ht="6.96" customHeight="1">
      <c r="B117" s="68"/>
      <c r="C117" s="69"/>
      <c r="D117" s="69"/>
      <c r="E117" s="69"/>
      <c r="F117" s="69"/>
      <c r="G117" s="69"/>
      <c r="H117" s="69"/>
      <c r="I117" s="167"/>
      <c r="J117" s="69"/>
      <c r="K117" s="69"/>
      <c r="L117" s="73"/>
    </row>
  </sheetData>
  <sheetProtection sheet="1" autoFilter="0" formatColumns="0" formatRows="0" objects="1" scenarios="1" spinCount="100000" saltValue="/15ieTj09r57z6uU5AanCmEUkStYrqc78A6X5ul8yjOgbuBVbgONYW1C3QU4TLx6+1+esWakYwytT0mJuEF3bg==" hashValue="unBn+KiDXAS8ieTpG6infs9ZTsROLrbH+Ocf6yUKC3b1nZkfktEmdr3j9+0epobdN/sA1GsLI6EF8BzndvFh+Q==" algorithmName="SHA-512" password="CC35"/>
  <autoFilter ref="C79:K116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103</v>
      </c>
      <c r="G1" s="140" t="s">
        <v>104</v>
      </c>
      <c r="H1" s="140"/>
      <c r="I1" s="141"/>
      <c r="J1" s="140" t="s">
        <v>105</v>
      </c>
      <c r="K1" s="139" t="s">
        <v>106</v>
      </c>
      <c r="L1" s="140" t="s">
        <v>107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87</v>
      </c>
    </row>
    <row r="4" ht="36.96" customHeight="1">
      <c r="B4" s="28"/>
      <c r="C4" s="29"/>
      <c r="D4" s="30" t="s">
        <v>108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III/330 Nymburk, most ev. č. 330-003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109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251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31</v>
      </c>
      <c r="G11" s="48"/>
      <c r="H11" s="48"/>
      <c r="I11" s="147" t="s">
        <v>22</v>
      </c>
      <c r="J11" s="35" t="s">
        <v>31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197</v>
      </c>
      <c r="G12" s="48"/>
      <c r="H12" s="48"/>
      <c r="I12" s="147" t="s">
        <v>25</v>
      </c>
      <c r="J12" s="148" t="str">
        <f>'Rekapitulace stavby'!AN8</f>
        <v>9. 1. 2018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29</v>
      </c>
      <c r="E14" s="48"/>
      <c r="F14" s="48"/>
      <c r="G14" s="48"/>
      <c r="H14" s="48"/>
      <c r="I14" s="147" t="s">
        <v>30</v>
      </c>
      <c r="J14" s="35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5" t="str">
        <f>IF('Rekapitulace stavby'!E11="","",'Rekapitulace stavby'!E11)</f>
        <v>Středočeský kraj</v>
      </c>
      <c r="F15" s="48"/>
      <c r="G15" s="48"/>
      <c r="H15" s="48"/>
      <c r="I15" s="147" t="s">
        <v>33</v>
      </c>
      <c r="J15" s="35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34</v>
      </c>
      <c r="E17" s="48"/>
      <c r="F17" s="48"/>
      <c r="G17" s="48"/>
      <c r="H17" s="48"/>
      <c r="I17" s="147" t="s">
        <v>30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33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36</v>
      </c>
      <c r="E20" s="48"/>
      <c r="F20" s="48"/>
      <c r="G20" s="48"/>
      <c r="H20" s="48"/>
      <c r="I20" s="147" t="s">
        <v>30</v>
      </c>
      <c r="J20" s="35" t="str">
        <f>IF('Rekapitulace stavby'!AN16="","",'Rekapitulace stavby'!AN16)</f>
        <v>60193280</v>
      </c>
      <c r="K20" s="52"/>
    </row>
    <row r="21" s="1" customFormat="1" ht="18" customHeight="1">
      <c r="B21" s="47"/>
      <c r="C21" s="48"/>
      <c r="D21" s="48"/>
      <c r="E21" s="35" t="str">
        <f>IF('Rekapitulace stavby'!E17="","",'Rekapitulace stavby'!E17)</f>
        <v xml:space="preserve">VPÚ DECO PRAHA  a.s.</v>
      </c>
      <c r="F21" s="48"/>
      <c r="G21" s="48"/>
      <c r="H21" s="48"/>
      <c r="I21" s="147" t="s">
        <v>33</v>
      </c>
      <c r="J21" s="35" t="str">
        <f>IF('Rekapitulace stavby'!AN17="","",'Rekapitulace stavby'!AN17)</f>
        <v>CZ60193280_x0009_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41</v>
      </c>
      <c r="E23" s="48"/>
      <c r="F23" s="48"/>
      <c r="G23" s="48"/>
      <c r="H23" s="48"/>
      <c r="I23" s="145"/>
      <c r="J23" s="48"/>
      <c r="K23" s="52"/>
    </row>
    <row r="24" s="6" customFormat="1" ht="16.5" customHeight="1">
      <c r="B24" s="149"/>
      <c r="C24" s="150"/>
      <c r="D24" s="150"/>
      <c r="E24" s="45" t="s">
        <v>31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42</v>
      </c>
      <c r="E27" s="48"/>
      <c r="F27" s="48"/>
      <c r="G27" s="48"/>
      <c r="H27" s="48"/>
      <c r="I27" s="145"/>
      <c r="J27" s="156">
        <f>ROUND(J84,2)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44</v>
      </c>
      <c r="G29" s="48"/>
      <c r="H29" s="48"/>
      <c r="I29" s="157" t="s">
        <v>43</v>
      </c>
      <c r="J29" s="53" t="s">
        <v>45</v>
      </c>
      <c r="K29" s="52"/>
    </row>
    <row r="30" s="1" customFormat="1" ht="14.4" customHeight="1">
      <c r="B30" s="47"/>
      <c r="C30" s="48"/>
      <c r="D30" s="56" t="s">
        <v>46</v>
      </c>
      <c r="E30" s="56" t="s">
        <v>47</v>
      </c>
      <c r="F30" s="158">
        <f>ROUND(SUM(BE84:BE131), 2)</f>
        <v>0</v>
      </c>
      <c r="G30" s="48"/>
      <c r="H30" s="48"/>
      <c r="I30" s="159">
        <v>0.20999999999999999</v>
      </c>
      <c r="J30" s="158">
        <f>ROUND(ROUND((SUM(BE84:BE131)), 2)*I30, 2)</f>
        <v>0</v>
      </c>
      <c r="K30" s="52"/>
    </row>
    <row r="31" s="1" customFormat="1" ht="14.4" customHeight="1">
      <c r="B31" s="47"/>
      <c r="C31" s="48"/>
      <c r="D31" s="48"/>
      <c r="E31" s="56" t="s">
        <v>48</v>
      </c>
      <c r="F31" s="158">
        <f>ROUND(SUM(BF84:BF131), 2)</f>
        <v>0</v>
      </c>
      <c r="G31" s="48"/>
      <c r="H31" s="48"/>
      <c r="I31" s="159">
        <v>0.14999999999999999</v>
      </c>
      <c r="J31" s="158">
        <f>ROUND(ROUND((SUM(BF84:BF131)),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49</v>
      </c>
      <c r="F32" s="158">
        <f>ROUND(SUM(BG84:BG131),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50</v>
      </c>
      <c r="F33" s="158">
        <f>ROUND(SUM(BH84:BH131),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51</v>
      </c>
      <c r="F34" s="158">
        <f>ROUND(SUM(BI84:BI131),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52</v>
      </c>
      <c r="E36" s="99"/>
      <c r="F36" s="99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111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III/330 Nymburk, most ev. č. 330-003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109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186 - Stavební úpravy objízdných tras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 xml:space="preserve"> </v>
      </c>
      <c r="G49" s="48"/>
      <c r="H49" s="48"/>
      <c r="I49" s="147" t="s">
        <v>25</v>
      </c>
      <c r="J49" s="148" t="str">
        <f>IF(J12="","",J12)</f>
        <v>9. 1. 2018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29</v>
      </c>
      <c r="D51" s="48"/>
      <c r="E51" s="48"/>
      <c r="F51" s="35" t="str">
        <f>E15</f>
        <v>Středočeský kraj</v>
      </c>
      <c r="G51" s="48"/>
      <c r="H51" s="48"/>
      <c r="I51" s="147" t="s">
        <v>36</v>
      </c>
      <c r="J51" s="45" t="str">
        <f>E21</f>
        <v xml:space="preserve">VPÚ DECO PRAHA  a.s.</v>
      </c>
      <c r="K51" s="52"/>
    </row>
    <row r="52" s="1" customFormat="1" ht="14.4" customHeight="1">
      <c r="B52" s="47"/>
      <c r="C52" s="40" t="s">
        <v>34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112</v>
      </c>
      <c r="D54" s="160"/>
      <c r="E54" s="160"/>
      <c r="F54" s="160"/>
      <c r="G54" s="160"/>
      <c r="H54" s="160"/>
      <c r="I54" s="174"/>
      <c r="J54" s="175" t="s">
        <v>113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114</v>
      </c>
      <c r="D56" s="48"/>
      <c r="E56" s="48"/>
      <c r="F56" s="48"/>
      <c r="G56" s="48"/>
      <c r="H56" s="48"/>
      <c r="I56" s="145"/>
      <c r="J56" s="156">
        <f>J84</f>
        <v>0</v>
      </c>
      <c r="K56" s="52"/>
      <c r="AU56" s="24" t="s">
        <v>115</v>
      </c>
    </row>
    <row r="57" s="7" customFormat="1" ht="24.96" customHeight="1">
      <c r="B57" s="178"/>
      <c r="C57" s="179"/>
      <c r="D57" s="180" t="s">
        <v>116</v>
      </c>
      <c r="E57" s="181"/>
      <c r="F57" s="181"/>
      <c r="G57" s="181"/>
      <c r="H57" s="181"/>
      <c r="I57" s="182"/>
      <c r="J57" s="183">
        <f>J85</f>
        <v>0</v>
      </c>
      <c r="K57" s="184"/>
    </row>
    <row r="58" s="8" customFormat="1" ht="19.92" customHeight="1">
      <c r="B58" s="185"/>
      <c r="C58" s="186"/>
      <c r="D58" s="187" t="s">
        <v>117</v>
      </c>
      <c r="E58" s="188"/>
      <c r="F58" s="188"/>
      <c r="G58" s="188"/>
      <c r="H58" s="188"/>
      <c r="I58" s="189"/>
      <c r="J58" s="190">
        <f>J86</f>
        <v>0</v>
      </c>
      <c r="K58" s="191"/>
    </row>
    <row r="59" s="8" customFormat="1" ht="19.92" customHeight="1">
      <c r="B59" s="185"/>
      <c r="C59" s="186"/>
      <c r="D59" s="187" t="s">
        <v>252</v>
      </c>
      <c r="E59" s="188"/>
      <c r="F59" s="188"/>
      <c r="G59" s="188"/>
      <c r="H59" s="188"/>
      <c r="I59" s="189"/>
      <c r="J59" s="190">
        <f>J90</f>
        <v>0</v>
      </c>
      <c r="K59" s="191"/>
    </row>
    <row r="60" s="8" customFormat="1" ht="19.92" customHeight="1">
      <c r="B60" s="185"/>
      <c r="C60" s="186"/>
      <c r="D60" s="187" t="s">
        <v>118</v>
      </c>
      <c r="E60" s="188"/>
      <c r="F60" s="188"/>
      <c r="G60" s="188"/>
      <c r="H60" s="188"/>
      <c r="I60" s="189"/>
      <c r="J60" s="190">
        <f>J107</f>
        <v>0</v>
      </c>
      <c r="K60" s="191"/>
    </row>
    <row r="61" s="8" customFormat="1" ht="19.92" customHeight="1">
      <c r="B61" s="185"/>
      <c r="C61" s="186"/>
      <c r="D61" s="187" t="s">
        <v>119</v>
      </c>
      <c r="E61" s="188"/>
      <c r="F61" s="188"/>
      <c r="G61" s="188"/>
      <c r="H61" s="188"/>
      <c r="I61" s="189"/>
      <c r="J61" s="190">
        <f>J117</f>
        <v>0</v>
      </c>
      <c r="K61" s="191"/>
    </row>
    <row r="62" s="7" customFormat="1" ht="24.96" customHeight="1">
      <c r="B62" s="178"/>
      <c r="C62" s="179"/>
      <c r="D62" s="180" t="s">
        <v>198</v>
      </c>
      <c r="E62" s="181"/>
      <c r="F62" s="181"/>
      <c r="G62" s="181"/>
      <c r="H62" s="181"/>
      <c r="I62" s="182"/>
      <c r="J62" s="183">
        <f>J125</f>
        <v>0</v>
      </c>
      <c r="K62" s="184"/>
    </row>
    <row r="63" s="8" customFormat="1" ht="19.92" customHeight="1">
      <c r="B63" s="185"/>
      <c r="C63" s="186"/>
      <c r="D63" s="187" t="s">
        <v>253</v>
      </c>
      <c r="E63" s="188"/>
      <c r="F63" s="188"/>
      <c r="G63" s="188"/>
      <c r="H63" s="188"/>
      <c r="I63" s="189"/>
      <c r="J63" s="190">
        <f>J126</f>
        <v>0</v>
      </c>
      <c r="K63" s="191"/>
    </row>
    <row r="64" s="8" customFormat="1" ht="19.92" customHeight="1">
      <c r="B64" s="185"/>
      <c r="C64" s="186"/>
      <c r="D64" s="187" t="s">
        <v>199</v>
      </c>
      <c r="E64" s="188"/>
      <c r="F64" s="188"/>
      <c r="G64" s="188"/>
      <c r="H64" s="188"/>
      <c r="I64" s="189"/>
      <c r="J64" s="190">
        <f>J129</f>
        <v>0</v>
      </c>
      <c r="K64" s="191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45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70"/>
      <c r="J70" s="72"/>
      <c r="K70" s="72"/>
      <c r="L70" s="73"/>
    </row>
    <row r="71" s="1" customFormat="1" ht="36.96" customHeight="1">
      <c r="B71" s="47"/>
      <c r="C71" s="74" t="s">
        <v>120</v>
      </c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6.96" customHeight="1">
      <c r="B72" s="47"/>
      <c r="C72" s="75"/>
      <c r="D72" s="75"/>
      <c r="E72" s="75"/>
      <c r="F72" s="75"/>
      <c r="G72" s="75"/>
      <c r="H72" s="75"/>
      <c r="I72" s="192"/>
      <c r="J72" s="75"/>
      <c r="K72" s="75"/>
      <c r="L72" s="73"/>
    </row>
    <row r="73" s="1" customFormat="1" ht="14.4" customHeight="1">
      <c r="B73" s="47"/>
      <c r="C73" s="77" t="s">
        <v>18</v>
      </c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 ht="16.5" customHeight="1">
      <c r="B74" s="47"/>
      <c r="C74" s="75"/>
      <c r="D74" s="75"/>
      <c r="E74" s="193" t="str">
        <f>E7</f>
        <v>III/330 Nymburk, most ev. č. 330-003</v>
      </c>
      <c r="F74" s="77"/>
      <c r="G74" s="77"/>
      <c r="H74" s="77"/>
      <c r="I74" s="192"/>
      <c r="J74" s="75"/>
      <c r="K74" s="75"/>
      <c r="L74" s="73"/>
    </row>
    <row r="75" s="1" customFormat="1" ht="14.4" customHeight="1">
      <c r="B75" s="47"/>
      <c r="C75" s="77" t="s">
        <v>109</v>
      </c>
      <c r="D75" s="75"/>
      <c r="E75" s="75"/>
      <c r="F75" s="75"/>
      <c r="G75" s="75"/>
      <c r="H75" s="75"/>
      <c r="I75" s="192"/>
      <c r="J75" s="75"/>
      <c r="K75" s="75"/>
      <c r="L75" s="73"/>
    </row>
    <row r="76" s="1" customFormat="1" ht="17.25" customHeight="1">
      <c r="B76" s="47"/>
      <c r="C76" s="75"/>
      <c r="D76" s="75"/>
      <c r="E76" s="83" t="str">
        <f>E9</f>
        <v>SO 186 - Stavební úpravy objízdných tras</v>
      </c>
      <c r="F76" s="75"/>
      <c r="G76" s="75"/>
      <c r="H76" s="75"/>
      <c r="I76" s="192"/>
      <c r="J76" s="75"/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192"/>
      <c r="J77" s="75"/>
      <c r="K77" s="75"/>
      <c r="L77" s="73"/>
    </row>
    <row r="78" s="1" customFormat="1" ht="18" customHeight="1">
      <c r="B78" s="47"/>
      <c r="C78" s="77" t="s">
        <v>24</v>
      </c>
      <c r="D78" s="75"/>
      <c r="E78" s="75"/>
      <c r="F78" s="194" t="str">
        <f>F12</f>
        <v xml:space="preserve"> </v>
      </c>
      <c r="G78" s="75"/>
      <c r="H78" s="75"/>
      <c r="I78" s="195" t="s">
        <v>25</v>
      </c>
      <c r="J78" s="86" t="str">
        <f>IF(J12="","",J12)</f>
        <v>9. 1. 2018</v>
      </c>
      <c r="K78" s="75"/>
      <c r="L78" s="73"/>
    </row>
    <row r="79" s="1" customFormat="1" ht="6.96" customHeight="1">
      <c r="B79" s="47"/>
      <c r="C79" s="75"/>
      <c r="D79" s="75"/>
      <c r="E79" s="75"/>
      <c r="F79" s="75"/>
      <c r="G79" s="75"/>
      <c r="H79" s="75"/>
      <c r="I79" s="192"/>
      <c r="J79" s="75"/>
      <c r="K79" s="75"/>
      <c r="L79" s="73"/>
    </row>
    <row r="80" s="1" customFormat="1">
      <c r="B80" s="47"/>
      <c r="C80" s="77" t="s">
        <v>29</v>
      </c>
      <c r="D80" s="75"/>
      <c r="E80" s="75"/>
      <c r="F80" s="194" t="str">
        <f>E15</f>
        <v>Středočeský kraj</v>
      </c>
      <c r="G80" s="75"/>
      <c r="H80" s="75"/>
      <c r="I80" s="195" t="s">
        <v>36</v>
      </c>
      <c r="J80" s="194" t="str">
        <f>E21</f>
        <v xml:space="preserve">VPÚ DECO PRAHA  a.s.</v>
      </c>
      <c r="K80" s="75"/>
      <c r="L80" s="73"/>
    </row>
    <row r="81" s="1" customFormat="1" ht="14.4" customHeight="1">
      <c r="B81" s="47"/>
      <c r="C81" s="77" t="s">
        <v>34</v>
      </c>
      <c r="D81" s="75"/>
      <c r="E81" s="75"/>
      <c r="F81" s="194" t="str">
        <f>IF(E18="","",E18)</f>
        <v/>
      </c>
      <c r="G81" s="75"/>
      <c r="H81" s="75"/>
      <c r="I81" s="192"/>
      <c r="J81" s="75"/>
      <c r="K81" s="75"/>
      <c r="L81" s="73"/>
    </row>
    <row r="82" s="1" customFormat="1" ht="10.32" customHeight="1">
      <c r="B82" s="47"/>
      <c r="C82" s="75"/>
      <c r="D82" s="75"/>
      <c r="E82" s="75"/>
      <c r="F82" s="75"/>
      <c r="G82" s="75"/>
      <c r="H82" s="75"/>
      <c r="I82" s="192"/>
      <c r="J82" s="75"/>
      <c r="K82" s="75"/>
      <c r="L82" s="73"/>
    </row>
    <row r="83" s="9" customFormat="1" ht="29.28" customHeight="1">
      <c r="B83" s="196"/>
      <c r="C83" s="197" t="s">
        <v>121</v>
      </c>
      <c r="D83" s="198" t="s">
        <v>61</v>
      </c>
      <c r="E83" s="198" t="s">
        <v>57</v>
      </c>
      <c r="F83" s="198" t="s">
        <v>122</v>
      </c>
      <c r="G83" s="198" t="s">
        <v>123</v>
      </c>
      <c r="H83" s="198" t="s">
        <v>124</v>
      </c>
      <c r="I83" s="199" t="s">
        <v>125</v>
      </c>
      <c r="J83" s="198" t="s">
        <v>113</v>
      </c>
      <c r="K83" s="200" t="s">
        <v>126</v>
      </c>
      <c r="L83" s="201"/>
      <c r="M83" s="103" t="s">
        <v>127</v>
      </c>
      <c r="N83" s="104" t="s">
        <v>46</v>
      </c>
      <c r="O83" s="104" t="s">
        <v>128</v>
      </c>
      <c r="P83" s="104" t="s">
        <v>129</v>
      </c>
      <c r="Q83" s="104" t="s">
        <v>130</v>
      </c>
      <c r="R83" s="104" t="s">
        <v>131</v>
      </c>
      <c r="S83" s="104" t="s">
        <v>132</v>
      </c>
      <c r="T83" s="105" t="s">
        <v>133</v>
      </c>
    </row>
    <row r="84" s="1" customFormat="1" ht="29.28" customHeight="1">
      <c r="B84" s="47"/>
      <c r="C84" s="109" t="s">
        <v>114</v>
      </c>
      <c r="D84" s="75"/>
      <c r="E84" s="75"/>
      <c r="F84" s="75"/>
      <c r="G84" s="75"/>
      <c r="H84" s="75"/>
      <c r="I84" s="192"/>
      <c r="J84" s="202">
        <f>BK84</f>
        <v>0</v>
      </c>
      <c r="K84" s="75"/>
      <c r="L84" s="73"/>
      <c r="M84" s="106"/>
      <c r="N84" s="107"/>
      <c r="O84" s="107"/>
      <c r="P84" s="203">
        <f>P85+P125</f>
        <v>0</v>
      </c>
      <c r="Q84" s="107"/>
      <c r="R84" s="203">
        <f>R85+R125</f>
        <v>3766.671875</v>
      </c>
      <c r="S84" s="107"/>
      <c r="T84" s="204">
        <f>T85+T125</f>
        <v>4484.25</v>
      </c>
      <c r="AT84" s="24" t="s">
        <v>75</v>
      </c>
      <c r="AU84" s="24" t="s">
        <v>115</v>
      </c>
      <c r="BK84" s="205">
        <f>BK85+BK125</f>
        <v>0</v>
      </c>
    </row>
    <row r="85" s="10" customFormat="1" ht="37.44" customHeight="1">
      <c r="B85" s="206"/>
      <c r="C85" s="207"/>
      <c r="D85" s="208" t="s">
        <v>75</v>
      </c>
      <c r="E85" s="209" t="s">
        <v>134</v>
      </c>
      <c r="F85" s="209" t="s">
        <v>135</v>
      </c>
      <c r="G85" s="207"/>
      <c r="H85" s="207"/>
      <c r="I85" s="210"/>
      <c r="J85" s="211">
        <f>BK85</f>
        <v>0</v>
      </c>
      <c r="K85" s="207"/>
      <c r="L85" s="212"/>
      <c r="M85" s="213"/>
      <c r="N85" s="214"/>
      <c r="O85" s="214"/>
      <c r="P85" s="215">
        <f>P86+P90+P107+P117</f>
        <v>0</v>
      </c>
      <c r="Q85" s="214"/>
      <c r="R85" s="215">
        <f>R86+R90+R107+R117</f>
        <v>3766.671875</v>
      </c>
      <c r="S85" s="214"/>
      <c r="T85" s="216">
        <f>T86+T90+T107+T117</f>
        <v>4484.25</v>
      </c>
      <c r="AR85" s="217" t="s">
        <v>84</v>
      </c>
      <c r="AT85" s="218" t="s">
        <v>75</v>
      </c>
      <c r="AU85" s="218" t="s">
        <v>76</v>
      </c>
      <c r="AY85" s="217" t="s">
        <v>136</v>
      </c>
      <c r="BK85" s="219">
        <f>BK86+BK90+BK107+BK117</f>
        <v>0</v>
      </c>
    </row>
    <row r="86" s="10" customFormat="1" ht="19.92" customHeight="1">
      <c r="B86" s="206"/>
      <c r="C86" s="207"/>
      <c r="D86" s="208" t="s">
        <v>75</v>
      </c>
      <c r="E86" s="220" t="s">
        <v>84</v>
      </c>
      <c r="F86" s="220" t="s">
        <v>137</v>
      </c>
      <c r="G86" s="207"/>
      <c r="H86" s="207"/>
      <c r="I86" s="210"/>
      <c r="J86" s="221">
        <f>BK86</f>
        <v>0</v>
      </c>
      <c r="K86" s="207"/>
      <c r="L86" s="212"/>
      <c r="M86" s="213"/>
      <c r="N86" s="214"/>
      <c r="O86" s="214"/>
      <c r="P86" s="215">
        <f>SUM(P87:P89)</f>
        <v>0</v>
      </c>
      <c r="Q86" s="214"/>
      <c r="R86" s="215">
        <f>SUM(R87:R89)</f>
        <v>0.80437499999999995</v>
      </c>
      <c r="S86" s="214"/>
      <c r="T86" s="216">
        <f>SUM(T87:T89)</f>
        <v>1584</v>
      </c>
      <c r="AR86" s="217" t="s">
        <v>84</v>
      </c>
      <c r="AT86" s="218" t="s">
        <v>75</v>
      </c>
      <c r="AU86" s="218" t="s">
        <v>84</v>
      </c>
      <c r="AY86" s="217" t="s">
        <v>136</v>
      </c>
      <c r="BK86" s="219">
        <f>SUM(BK87:BK89)</f>
        <v>0</v>
      </c>
    </row>
    <row r="87" s="1" customFormat="1" ht="25.5" customHeight="1">
      <c r="B87" s="47"/>
      <c r="C87" s="222" t="s">
        <v>84</v>
      </c>
      <c r="D87" s="222" t="s">
        <v>138</v>
      </c>
      <c r="E87" s="223" t="s">
        <v>254</v>
      </c>
      <c r="F87" s="224" t="s">
        <v>255</v>
      </c>
      <c r="G87" s="225" t="s">
        <v>149</v>
      </c>
      <c r="H87" s="226">
        <v>6187.5</v>
      </c>
      <c r="I87" s="227"/>
      <c r="J87" s="228">
        <f>ROUND(I87*H87,2)</f>
        <v>0</v>
      </c>
      <c r="K87" s="224" t="s">
        <v>142</v>
      </c>
      <c r="L87" s="73"/>
      <c r="M87" s="229" t="s">
        <v>31</v>
      </c>
      <c r="N87" s="230" t="s">
        <v>47</v>
      </c>
      <c r="O87" s="48"/>
      <c r="P87" s="231">
        <f>O87*H87</f>
        <v>0</v>
      </c>
      <c r="Q87" s="231">
        <v>0.00012999999999999999</v>
      </c>
      <c r="R87" s="231">
        <f>Q87*H87</f>
        <v>0.80437499999999995</v>
      </c>
      <c r="S87" s="231">
        <v>0.25600000000000001</v>
      </c>
      <c r="T87" s="232">
        <f>S87*H87</f>
        <v>1584</v>
      </c>
      <c r="AR87" s="24" t="s">
        <v>143</v>
      </c>
      <c r="AT87" s="24" t="s">
        <v>138</v>
      </c>
      <c r="AU87" s="24" t="s">
        <v>87</v>
      </c>
      <c r="AY87" s="24" t="s">
        <v>136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84</v>
      </c>
      <c r="BK87" s="233">
        <f>ROUND(I87*H87,2)</f>
        <v>0</v>
      </c>
      <c r="BL87" s="24" t="s">
        <v>143</v>
      </c>
      <c r="BM87" s="24" t="s">
        <v>256</v>
      </c>
    </row>
    <row r="88" s="1" customFormat="1">
      <c r="B88" s="47"/>
      <c r="C88" s="75"/>
      <c r="D88" s="236" t="s">
        <v>151</v>
      </c>
      <c r="E88" s="75"/>
      <c r="F88" s="246" t="s">
        <v>257</v>
      </c>
      <c r="G88" s="75"/>
      <c r="H88" s="75"/>
      <c r="I88" s="192"/>
      <c r="J88" s="75"/>
      <c r="K88" s="75"/>
      <c r="L88" s="73"/>
      <c r="M88" s="247"/>
      <c r="N88" s="48"/>
      <c r="O88" s="48"/>
      <c r="P88" s="48"/>
      <c r="Q88" s="48"/>
      <c r="R88" s="48"/>
      <c r="S88" s="48"/>
      <c r="T88" s="96"/>
      <c r="AT88" s="24" t="s">
        <v>151</v>
      </c>
      <c r="AU88" s="24" t="s">
        <v>87</v>
      </c>
    </row>
    <row r="89" s="11" customFormat="1">
      <c r="B89" s="234"/>
      <c r="C89" s="235"/>
      <c r="D89" s="236" t="s">
        <v>145</v>
      </c>
      <c r="E89" s="237" t="s">
        <v>31</v>
      </c>
      <c r="F89" s="238" t="s">
        <v>258</v>
      </c>
      <c r="G89" s="235"/>
      <c r="H89" s="239">
        <v>6187.5</v>
      </c>
      <c r="I89" s="240"/>
      <c r="J89" s="235"/>
      <c r="K89" s="235"/>
      <c r="L89" s="241"/>
      <c r="M89" s="242"/>
      <c r="N89" s="243"/>
      <c r="O89" s="243"/>
      <c r="P89" s="243"/>
      <c r="Q89" s="243"/>
      <c r="R89" s="243"/>
      <c r="S89" s="243"/>
      <c r="T89" s="244"/>
      <c r="AT89" s="245" t="s">
        <v>145</v>
      </c>
      <c r="AU89" s="245" t="s">
        <v>87</v>
      </c>
      <c r="AV89" s="11" t="s">
        <v>87</v>
      </c>
      <c r="AW89" s="11" t="s">
        <v>40</v>
      </c>
      <c r="AX89" s="11" t="s">
        <v>84</v>
      </c>
      <c r="AY89" s="245" t="s">
        <v>136</v>
      </c>
    </row>
    <row r="90" s="10" customFormat="1" ht="29.88" customHeight="1">
      <c r="B90" s="206"/>
      <c r="C90" s="207"/>
      <c r="D90" s="208" t="s">
        <v>75</v>
      </c>
      <c r="E90" s="220" t="s">
        <v>165</v>
      </c>
      <c r="F90" s="220" t="s">
        <v>259</v>
      </c>
      <c r="G90" s="207"/>
      <c r="H90" s="207"/>
      <c r="I90" s="210"/>
      <c r="J90" s="221">
        <f>BK90</f>
        <v>0</v>
      </c>
      <c r="K90" s="207"/>
      <c r="L90" s="212"/>
      <c r="M90" s="213"/>
      <c r="N90" s="214"/>
      <c r="O90" s="214"/>
      <c r="P90" s="215">
        <f>SUM(P91:P106)</f>
        <v>0</v>
      </c>
      <c r="Q90" s="214"/>
      <c r="R90" s="215">
        <f>SUM(R91:R106)</f>
        <v>3764.8775000000001</v>
      </c>
      <c r="S90" s="214"/>
      <c r="T90" s="216">
        <f>SUM(T91:T106)</f>
        <v>0</v>
      </c>
      <c r="AR90" s="217" t="s">
        <v>84</v>
      </c>
      <c r="AT90" s="218" t="s">
        <v>75</v>
      </c>
      <c r="AU90" s="218" t="s">
        <v>84</v>
      </c>
      <c r="AY90" s="217" t="s">
        <v>136</v>
      </c>
      <c r="BK90" s="219">
        <f>SUM(BK91:BK106)</f>
        <v>0</v>
      </c>
    </row>
    <row r="91" s="1" customFormat="1" ht="16.5" customHeight="1">
      <c r="B91" s="47"/>
      <c r="C91" s="222" t="s">
        <v>87</v>
      </c>
      <c r="D91" s="222" t="s">
        <v>138</v>
      </c>
      <c r="E91" s="223" t="s">
        <v>260</v>
      </c>
      <c r="F91" s="224" t="s">
        <v>261</v>
      </c>
      <c r="G91" s="225" t="s">
        <v>149</v>
      </c>
      <c r="H91" s="226">
        <v>1687.5</v>
      </c>
      <c r="I91" s="227"/>
      <c r="J91" s="228">
        <f>ROUND(I91*H91,2)</f>
        <v>0</v>
      </c>
      <c r="K91" s="224" t="s">
        <v>142</v>
      </c>
      <c r="L91" s="73"/>
      <c r="M91" s="229" t="s">
        <v>31</v>
      </c>
      <c r="N91" s="230" t="s">
        <v>47</v>
      </c>
      <c r="O91" s="48"/>
      <c r="P91" s="231">
        <f>O91*H91</f>
        <v>0</v>
      </c>
      <c r="Q91" s="231">
        <v>0.18776000000000001</v>
      </c>
      <c r="R91" s="231">
        <f>Q91*H91</f>
        <v>316.84500000000003</v>
      </c>
      <c r="S91" s="231">
        <v>0</v>
      </c>
      <c r="T91" s="232">
        <f>S91*H91</f>
        <v>0</v>
      </c>
      <c r="AR91" s="24" t="s">
        <v>143</v>
      </c>
      <c r="AT91" s="24" t="s">
        <v>138</v>
      </c>
      <c r="AU91" s="24" t="s">
        <v>87</v>
      </c>
      <c r="AY91" s="24" t="s">
        <v>136</v>
      </c>
      <c r="BE91" s="233">
        <f>IF(N91="základní",J91,0)</f>
        <v>0</v>
      </c>
      <c r="BF91" s="233">
        <f>IF(N91="snížená",J91,0)</f>
        <v>0</v>
      </c>
      <c r="BG91" s="233">
        <f>IF(N91="zákl. přenesená",J91,0)</f>
        <v>0</v>
      </c>
      <c r="BH91" s="233">
        <f>IF(N91="sníž. přenesená",J91,0)</f>
        <v>0</v>
      </c>
      <c r="BI91" s="233">
        <f>IF(N91="nulová",J91,0)</f>
        <v>0</v>
      </c>
      <c r="BJ91" s="24" t="s">
        <v>84</v>
      </c>
      <c r="BK91" s="233">
        <f>ROUND(I91*H91,2)</f>
        <v>0</v>
      </c>
      <c r="BL91" s="24" t="s">
        <v>143</v>
      </c>
      <c r="BM91" s="24" t="s">
        <v>262</v>
      </c>
    </row>
    <row r="92" s="11" customFormat="1">
      <c r="B92" s="234"/>
      <c r="C92" s="235"/>
      <c r="D92" s="236" t="s">
        <v>145</v>
      </c>
      <c r="E92" s="237" t="s">
        <v>31</v>
      </c>
      <c r="F92" s="238" t="s">
        <v>263</v>
      </c>
      <c r="G92" s="235"/>
      <c r="H92" s="239">
        <v>1687.5</v>
      </c>
      <c r="I92" s="240"/>
      <c r="J92" s="235"/>
      <c r="K92" s="235"/>
      <c r="L92" s="241"/>
      <c r="M92" s="242"/>
      <c r="N92" s="243"/>
      <c r="O92" s="243"/>
      <c r="P92" s="243"/>
      <c r="Q92" s="243"/>
      <c r="R92" s="243"/>
      <c r="S92" s="243"/>
      <c r="T92" s="244"/>
      <c r="AT92" s="245" t="s">
        <v>145</v>
      </c>
      <c r="AU92" s="245" t="s">
        <v>87</v>
      </c>
      <c r="AV92" s="11" t="s">
        <v>87</v>
      </c>
      <c r="AW92" s="11" t="s">
        <v>40</v>
      </c>
      <c r="AX92" s="11" t="s">
        <v>84</v>
      </c>
      <c r="AY92" s="245" t="s">
        <v>136</v>
      </c>
    </row>
    <row r="93" s="1" customFormat="1" ht="16.5" customHeight="1">
      <c r="B93" s="47"/>
      <c r="C93" s="222" t="s">
        <v>154</v>
      </c>
      <c r="D93" s="222" t="s">
        <v>138</v>
      </c>
      <c r="E93" s="223" t="s">
        <v>264</v>
      </c>
      <c r="F93" s="224" t="s">
        <v>265</v>
      </c>
      <c r="G93" s="225" t="s">
        <v>157</v>
      </c>
      <c r="H93" s="226">
        <v>1856.25</v>
      </c>
      <c r="I93" s="227"/>
      <c r="J93" s="228">
        <f>ROUND(I93*H93,2)</f>
        <v>0</v>
      </c>
      <c r="K93" s="224" t="s">
        <v>142</v>
      </c>
      <c r="L93" s="73"/>
      <c r="M93" s="229" t="s">
        <v>31</v>
      </c>
      <c r="N93" s="230" t="s">
        <v>47</v>
      </c>
      <c r="O93" s="48"/>
      <c r="P93" s="231">
        <f>O93*H93</f>
        <v>0</v>
      </c>
      <c r="Q93" s="231">
        <v>1.8500000000000001</v>
      </c>
      <c r="R93" s="231">
        <f>Q93*H93</f>
        <v>3434.0625</v>
      </c>
      <c r="S93" s="231">
        <v>0</v>
      </c>
      <c r="T93" s="232">
        <f>S93*H93</f>
        <v>0</v>
      </c>
      <c r="AR93" s="24" t="s">
        <v>143</v>
      </c>
      <c r="AT93" s="24" t="s">
        <v>138</v>
      </c>
      <c r="AU93" s="24" t="s">
        <v>87</v>
      </c>
      <c r="AY93" s="24" t="s">
        <v>136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4" t="s">
        <v>84</v>
      </c>
      <c r="BK93" s="233">
        <f>ROUND(I93*H93,2)</f>
        <v>0</v>
      </c>
      <c r="BL93" s="24" t="s">
        <v>143</v>
      </c>
      <c r="BM93" s="24" t="s">
        <v>266</v>
      </c>
    </row>
    <row r="94" s="1" customFormat="1">
      <c r="B94" s="47"/>
      <c r="C94" s="75"/>
      <c r="D94" s="236" t="s">
        <v>151</v>
      </c>
      <c r="E94" s="75"/>
      <c r="F94" s="246" t="s">
        <v>267</v>
      </c>
      <c r="G94" s="75"/>
      <c r="H94" s="75"/>
      <c r="I94" s="192"/>
      <c r="J94" s="75"/>
      <c r="K94" s="75"/>
      <c r="L94" s="73"/>
      <c r="M94" s="247"/>
      <c r="N94" s="48"/>
      <c r="O94" s="48"/>
      <c r="P94" s="48"/>
      <c r="Q94" s="48"/>
      <c r="R94" s="48"/>
      <c r="S94" s="48"/>
      <c r="T94" s="96"/>
      <c r="AT94" s="24" t="s">
        <v>151</v>
      </c>
      <c r="AU94" s="24" t="s">
        <v>87</v>
      </c>
    </row>
    <row r="95" s="11" customFormat="1">
      <c r="B95" s="234"/>
      <c r="C95" s="235"/>
      <c r="D95" s="236" t="s">
        <v>145</v>
      </c>
      <c r="E95" s="237" t="s">
        <v>31</v>
      </c>
      <c r="F95" s="238" t="s">
        <v>268</v>
      </c>
      <c r="G95" s="235"/>
      <c r="H95" s="239">
        <v>1856.25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145</v>
      </c>
      <c r="AU95" s="245" t="s">
        <v>87</v>
      </c>
      <c r="AV95" s="11" t="s">
        <v>87</v>
      </c>
      <c r="AW95" s="11" t="s">
        <v>40</v>
      </c>
      <c r="AX95" s="11" t="s">
        <v>84</v>
      </c>
      <c r="AY95" s="245" t="s">
        <v>136</v>
      </c>
    </row>
    <row r="96" s="1" customFormat="1" ht="16.5" customHeight="1">
      <c r="B96" s="47"/>
      <c r="C96" s="222" t="s">
        <v>143</v>
      </c>
      <c r="D96" s="222" t="s">
        <v>138</v>
      </c>
      <c r="E96" s="223" t="s">
        <v>269</v>
      </c>
      <c r="F96" s="224" t="s">
        <v>270</v>
      </c>
      <c r="G96" s="225" t="s">
        <v>182</v>
      </c>
      <c r="H96" s="226">
        <v>11000</v>
      </c>
      <c r="I96" s="227"/>
      <c r="J96" s="228">
        <f>ROUND(I96*H96,2)</f>
        <v>0</v>
      </c>
      <c r="K96" s="224" t="s">
        <v>142</v>
      </c>
      <c r="L96" s="73"/>
      <c r="M96" s="229" t="s">
        <v>31</v>
      </c>
      <c r="N96" s="230" t="s">
        <v>47</v>
      </c>
      <c r="O96" s="48"/>
      <c r="P96" s="231">
        <f>O96*H96</f>
        <v>0</v>
      </c>
      <c r="Q96" s="231">
        <v>0.0012700000000000001</v>
      </c>
      <c r="R96" s="231">
        <f>Q96*H96</f>
        <v>13.970000000000001</v>
      </c>
      <c r="S96" s="231">
        <v>0</v>
      </c>
      <c r="T96" s="232">
        <f>S96*H96</f>
        <v>0</v>
      </c>
      <c r="AR96" s="24" t="s">
        <v>143</v>
      </c>
      <c r="AT96" s="24" t="s">
        <v>138</v>
      </c>
      <c r="AU96" s="24" t="s">
        <v>87</v>
      </c>
      <c r="AY96" s="24" t="s">
        <v>136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4" t="s">
        <v>84</v>
      </c>
      <c r="BK96" s="233">
        <f>ROUND(I96*H96,2)</f>
        <v>0</v>
      </c>
      <c r="BL96" s="24" t="s">
        <v>143</v>
      </c>
      <c r="BM96" s="24" t="s">
        <v>271</v>
      </c>
    </row>
    <row r="97" s="1" customFormat="1">
      <c r="B97" s="47"/>
      <c r="C97" s="75"/>
      <c r="D97" s="236" t="s">
        <v>151</v>
      </c>
      <c r="E97" s="75"/>
      <c r="F97" s="246" t="s">
        <v>272</v>
      </c>
      <c r="G97" s="75"/>
      <c r="H97" s="75"/>
      <c r="I97" s="192"/>
      <c r="J97" s="75"/>
      <c r="K97" s="75"/>
      <c r="L97" s="73"/>
      <c r="M97" s="247"/>
      <c r="N97" s="48"/>
      <c r="O97" s="48"/>
      <c r="P97" s="48"/>
      <c r="Q97" s="48"/>
      <c r="R97" s="48"/>
      <c r="S97" s="48"/>
      <c r="T97" s="96"/>
      <c r="AT97" s="24" t="s">
        <v>151</v>
      </c>
      <c r="AU97" s="24" t="s">
        <v>87</v>
      </c>
    </row>
    <row r="98" s="1" customFormat="1" ht="16.5" customHeight="1">
      <c r="B98" s="47"/>
      <c r="C98" s="222" t="s">
        <v>165</v>
      </c>
      <c r="D98" s="222" t="s">
        <v>138</v>
      </c>
      <c r="E98" s="223" t="s">
        <v>273</v>
      </c>
      <c r="F98" s="224" t="s">
        <v>274</v>
      </c>
      <c r="G98" s="225" t="s">
        <v>149</v>
      </c>
      <c r="H98" s="226">
        <v>6373.125</v>
      </c>
      <c r="I98" s="227"/>
      <c r="J98" s="228">
        <f>ROUND(I98*H98,2)</f>
        <v>0</v>
      </c>
      <c r="K98" s="224" t="s">
        <v>142</v>
      </c>
      <c r="L98" s="73"/>
      <c r="M98" s="229" t="s">
        <v>31</v>
      </c>
      <c r="N98" s="230" t="s">
        <v>47</v>
      </c>
      <c r="O98" s="48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4" t="s">
        <v>143</v>
      </c>
      <c r="AT98" s="24" t="s">
        <v>138</v>
      </c>
      <c r="AU98" s="24" t="s">
        <v>87</v>
      </c>
      <c r="AY98" s="24" t="s">
        <v>136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4" t="s">
        <v>84</v>
      </c>
      <c r="BK98" s="233">
        <f>ROUND(I98*H98,2)</f>
        <v>0</v>
      </c>
      <c r="BL98" s="24" t="s">
        <v>143</v>
      </c>
      <c r="BM98" s="24" t="s">
        <v>275</v>
      </c>
    </row>
    <row r="99" s="1" customFormat="1">
      <c r="B99" s="47"/>
      <c r="C99" s="75"/>
      <c r="D99" s="236" t="s">
        <v>151</v>
      </c>
      <c r="E99" s="75"/>
      <c r="F99" s="246" t="s">
        <v>276</v>
      </c>
      <c r="G99" s="75"/>
      <c r="H99" s="75"/>
      <c r="I99" s="192"/>
      <c r="J99" s="75"/>
      <c r="K99" s="75"/>
      <c r="L99" s="73"/>
      <c r="M99" s="247"/>
      <c r="N99" s="48"/>
      <c r="O99" s="48"/>
      <c r="P99" s="48"/>
      <c r="Q99" s="48"/>
      <c r="R99" s="48"/>
      <c r="S99" s="48"/>
      <c r="T99" s="96"/>
      <c r="AT99" s="24" t="s">
        <v>151</v>
      </c>
      <c r="AU99" s="24" t="s">
        <v>87</v>
      </c>
    </row>
    <row r="100" s="1" customFormat="1" ht="16.5" customHeight="1">
      <c r="B100" s="47"/>
      <c r="C100" s="222" t="s">
        <v>171</v>
      </c>
      <c r="D100" s="222" t="s">
        <v>138</v>
      </c>
      <c r="E100" s="223" t="s">
        <v>277</v>
      </c>
      <c r="F100" s="224" t="s">
        <v>278</v>
      </c>
      <c r="G100" s="225" t="s">
        <v>149</v>
      </c>
      <c r="H100" s="226">
        <v>6373.125</v>
      </c>
      <c r="I100" s="227"/>
      <c r="J100" s="228">
        <f>ROUND(I100*H100,2)</f>
        <v>0</v>
      </c>
      <c r="K100" s="224" t="s">
        <v>142</v>
      </c>
      <c r="L100" s="73"/>
      <c r="M100" s="229" t="s">
        <v>31</v>
      </c>
      <c r="N100" s="230" t="s">
        <v>47</v>
      </c>
      <c r="O100" s="48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AR100" s="24" t="s">
        <v>143</v>
      </c>
      <c r="AT100" s="24" t="s">
        <v>138</v>
      </c>
      <c r="AU100" s="24" t="s">
        <v>87</v>
      </c>
      <c r="AY100" s="24" t="s">
        <v>136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4" t="s">
        <v>84</v>
      </c>
      <c r="BK100" s="233">
        <f>ROUND(I100*H100,2)</f>
        <v>0</v>
      </c>
      <c r="BL100" s="24" t="s">
        <v>143</v>
      </c>
      <c r="BM100" s="24" t="s">
        <v>279</v>
      </c>
    </row>
    <row r="101" s="1" customFormat="1">
      <c r="B101" s="47"/>
      <c r="C101" s="75"/>
      <c r="D101" s="236" t="s">
        <v>151</v>
      </c>
      <c r="E101" s="75"/>
      <c r="F101" s="246" t="s">
        <v>280</v>
      </c>
      <c r="G101" s="75"/>
      <c r="H101" s="75"/>
      <c r="I101" s="192"/>
      <c r="J101" s="75"/>
      <c r="K101" s="75"/>
      <c r="L101" s="73"/>
      <c r="M101" s="247"/>
      <c r="N101" s="48"/>
      <c r="O101" s="48"/>
      <c r="P101" s="48"/>
      <c r="Q101" s="48"/>
      <c r="R101" s="48"/>
      <c r="S101" s="48"/>
      <c r="T101" s="96"/>
      <c r="AT101" s="24" t="s">
        <v>151</v>
      </c>
      <c r="AU101" s="24" t="s">
        <v>87</v>
      </c>
    </row>
    <row r="102" s="1" customFormat="1" ht="25.5" customHeight="1">
      <c r="B102" s="47"/>
      <c r="C102" s="222" t="s">
        <v>179</v>
      </c>
      <c r="D102" s="222" t="s">
        <v>138</v>
      </c>
      <c r="E102" s="223" t="s">
        <v>281</v>
      </c>
      <c r="F102" s="224" t="s">
        <v>282</v>
      </c>
      <c r="G102" s="225" t="s">
        <v>149</v>
      </c>
      <c r="H102" s="226">
        <v>6187.5</v>
      </c>
      <c r="I102" s="227"/>
      <c r="J102" s="228">
        <f>ROUND(I102*H102,2)</f>
        <v>0</v>
      </c>
      <c r="K102" s="224" t="s">
        <v>142</v>
      </c>
      <c r="L102" s="73"/>
      <c r="M102" s="229" t="s">
        <v>31</v>
      </c>
      <c r="N102" s="230" t="s">
        <v>47</v>
      </c>
      <c r="O102" s="48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4" t="s">
        <v>143</v>
      </c>
      <c r="AT102" s="24" t="s">
        <v>138</v>
      </c>
      <c r="AU102" s="24" t="s">
        <v>87</v>
      </c>
      <c r="AY102" s="24" t="s">
        <v>136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4" t="s">
        <v>84</v>
      </c>
      <c r="BK102" s="233">
        <f>ROUND(I102*H102,2)</f>
        <v>0</v>
      </c>
      <c r="BL102" s="24" t="s">
        <v>143</v>
      </c>
      <c r="BM102" s="24" t="s">
        <v>283</v>
      </c>
    </row>
    <row r="103" s="1" customFormat="1">
      <c r="B103" s="47"/>
      <c r="C103" s="75"/>
      <c r="D103" s="236" t="s">
        <v>151</v>
      </c>
      <c r="E103" s="75"/>
      <c r="F103" s="246" t="s">
        <v>284</v>
      </c>
      <c r="G103" s="75"/>
      <c r="H103" s="75"/>
      <c r="I103" s="192"/>
      <c r="J103" s="75"/>
      <c r="K103" s="75"/>
      <c r="L103" s="73"/>
      <c r="M103" s="247"/>
      <c r="N103" s="48"/>
      <c r="O103" s="48"/>
      <c r="P103" s="48"/>
      <c r="Q103" s="48"/>
      <c r="R103" s="48"/>
      <c r="S103" s="48"/>
      <c r="T103" s="96"/>
      <c r="AT103" s="24" t="s">
        <v>151</v>
      </c>
      <c r="AU103" s="24" t="s">
        <v>87</v>
      </c>
    </row>
    <row r="104" s="1" customFormat="1" ht="25.5" customHeight="1">
      <c r="B104" s="47"/>
      <c r="C104" s="222" t="s">
        <v>187</v>
      </c>
      <c r="D104" s="222" t="s">
        <v>138</v>
      </c>
      <c r="E104" s="223" t="s">
        <v>285</v>
      </c>
      <c r="F104" s="224" t="s">
        <v>286</v>
      </c>
      <c r="G104" s="225" t="s">
        <v>149</v>
      </c>
      <c r="H104" s="226">
        <v>6373.125</v>
      </c>
      <c r="I104" s="227"/>
      <c r="J104" s="228">
        <f>ROUND(I104*H104,2)</f>
        <v>0</v>
      </c>
      <c r="K104" s="224" t="s">
        <v>142</v>
      </c>
      <c r="L104" s="73"/>
      <c r="M104" s="229" t="s">
        <v>31</v>
      </c>
      <c r="N104" s="230" t="s">
        <v>47</v>
      </c>
      <c r="O104" s="48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4" t="s">
        <v>143</v>
      </c>
      <c r="AT104" s="24" t="s">
        <v>138</v>
      </c>
      <c r="AU104" s="24" t="s">
        <v>87</v>
      </c>
      <c r="AY104" s="24" t="s">
        <v>136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4" t="s">
        <v>84</v>
      </c>
      <c r="BK104" s="233">
        <f>ROUND(I104*H104,2)</f>
        <v>0</v>
      </c>
      <c r="BL104" s="24" t="s">
        <v>143</v>
      </c>
      <c r="BM104" s="24" t="s">
        <v>287</v>
      </c>
    </row>
    <row r="105" s="1" customFormat="1">
      <c r="B105" s="47"/>
      <c r="C105" s="75"/>
      <c r="D105" s="236" t="s">
        <v>151</v>
      </c>
      <c r="E105" s="75"/>
      <c r="F105" s="246" t="s">
        <v>288</v>
      </c>
      <c r="G105" s="75"/>
      <c r="H105" s="75"/>
      <c r="I105" s="192"/>
      <c r="J105" s="75"/>
      <c r="K105" s="75"/>
      <c r="L105" s="73"/>
      <c r="M105" s="247"/>
      <c r="N105" s="48"/>
      <c r="O105" s="48"/>
      <c r="P105" s="48"/>
      <c r="Q105" s="48"/>
      <c r="R105" s="48"/>
      <c r="S105" s="48"/>
      <c r="T105" s="96"/>
      <c r="AT105" s="24" t="s">
        <v>151</v>
      </c>
      <c r="AU105" s="24" t="s">
        <v>87</v>
      </c>
    </row>
    <row r="106" s="11" customFormat="1">
      <c r="B106" s="234"/>
      <c r="C106" s="235"/>
      <c r="D106" s="236" t="s">
        <v>145</v>
      </c>
      <c r="E106" s="235"/>
      <c r="F106" s="238" t="s">
        <v>289</v>
      </c>
      <c r="G106" s="235"/>
      <c r="H106" s="239">
        <v>6373.125</v>
      </c>
      <c r="I106" s="240"/>
      <c r="J106" s="235"/>
      <c r="K106" s="235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145</v>
      </c>
      <c r="AU106" s="245" t="s">
        <v>87</v>
      </c>
      <c r="AV106" s="11" t="s">
        <v>87</v>
      </c>
      <c r="AW106" s="11" t="s">
        <v>6</v>
      </c>
      <c r="AX106" s="11" t="s">
        <v>84</v>
      </c>
      <c r="AY106" s="245" t="s">
        <v>136</v>
      </c>
    </row>
    <row r="107" s="10" customFormat="1" ht="29.88" customHeight="1">
      <c r="B107" s="206"/>
      <c r="C107" s="207"/>
      <c r="D107" s="208" t="s">
        <v>75</v>
      </c>
      <c r="E107" s="220" t="s">
        <v>177</v>
      </c>
      <c r="F107" s="220" t="s">
        <v>178</v>
      </c>
      <c r="G107" s="207"/>
      <c r="H107" s="207"/>
      <c r="I107" s="210"/>
      <c r="J107" s="221">
        <f>BK107</f>
        <v>0</v>
      </c>
      <c r="K107" s="207"/>
      <c r="L107" s="212"/>
      <c r="M107" s="213"/>
      <c r="N107" s="214"/>
      <c r="O107" s="214"/>
      <c r="P107" s="215">
        <f>SUM(P108:P116)</f>
        <v>0</v>
      </c>
      <c r="Q107" s="214"/>
      <c r="R107" s="215">
        <f>SUM(R108:R116)</f>
        <v>0.98999999999999999</v>
      </c>
      <c r="S107" s="214"/>
      <c r="T107" s="216">
        <f>SUM(T108:T116)</f>
        <v>2900.25</v>
      </c>
      <c r="AR107" s="217" t="s">
        <v>84</v>
      </c>
      <c r="AT107" s="218" t="s">
        <v>75</v>
      </c>
      <c r="AU107" s="218" t="s">
        <v>84</v>
      </c>
      <c r="AY107" s="217" t="s">
        <v>136</v>
      </c>
      <c r="BK107" s="219">
        <f>SUM(BK108:BK116)</f>
        <v>0</v>
      </c>
    </row>
    <row r="108" s="1" customFormat="1" ht="25.5" customHeight="1">
      <c r="B108" s="47"/>
      <c r="C108" s="222" t="s">
        <v>177</v>
      </c>
      <c r="D108" s="222" t="s">
        <v>138</v>
      </c>
      <c r="E108" s="223" t="s">
        <v>290</v>
      </c>
      <c r="F108" s="224" t="s">
        <v>291</v>
      </c>
      <c r="G108" s="225" t="s">
        <v>182</v>
      </c>
      <c r="H108" s="226">
        <v>2250</v>
      </c>
      <c r="I108" s="227"/>
      <c r="J108" s="228">
        <f>ROUND(I108*H108,2)</f>
        <v>0</v>
      </c>
      <c r="K108" s="224" t="s">
        <v>142</v>
      </c>
      <c r="L108" s="73"/>
      <c r="M108" s="229" t="s">
        <v>31</v>
      </c>
      <c r="N108" s="230" t="s">
        <v>47</v>
      </c>
      <c r="O108" s="48"/>
      <c r="P108" s="231">
        <f>O108*H108</f>
        <v>0</v>
      </c>
      <c r="Q108" s="231">
        <v>0.00011</v>
      </c>
      <c r="R108" s="231">
        <f>Q108*H108</f>
        <v>0.2475</v>
      </c>
      <c r="S108" s="231">
        <v>0</v>
      </c>
      <c r="T108" s="232">
        <f>S108*H108</f>
        <v>0</v>
      </c>
      <c r="AR108" s="24" t="s">
        <v>143</v>
      </c>
      <c r="AT108" s="24" t="s">
        <v>138</v>
      </c>
      <c r="AU108" s="24" t="s">
        <v>87</v>
      </c>
      <c r="AY108" s="24" t="s">
        <v>136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24" t="s">
        <v>84</v>
      </c>
      <c r="BK108" s="233">
        <f>ROUND(I108*H108,2)</f>
        <v>0</v>
      </c>
      <c r="BL108" s="24" t="s">
        <v>143</v>
      </c>
      <c r="BM108" s="24" t="s">
        <v>292</v>
      </c>
    </row>
    <row r="109" s="1" customFormat="1">
      <c r="B109" s="47"/>
      <c r="C109" s="75"/>
      <c r="D109" s="236" t="s">
        <v>151</v>
      </c>
      <c r="E109" s="75"/>
      <c r="F109" s="246" t="s">
        <v>293</v>
      </c>
      <c r="G109" s="75"/>
      <c r="H109" s="75"/>
      <c r="I109" s="192"/>
      <c r="J109" s="75"/>
      <c r="K109" s="75"/>
      <c r="L109" s="73"/>
      <c r="M109" s="247"/>
      <c r="N109" s="48"/>
      <c r="O109" s="48"/>
      <c r="P109" s="48"/>
      <c r="Q109" s="48"/>
      <c r="R109" s="48"/>
      <c r="S109" s="48"/>
      <c r="T109" s="96"/>
      <c r="AT109" s="24" t="s">
        <v>151</v>
      </c>
      <c r="AU109" s="24" t="s">
        <v>87</v>
      </c>
    </row>
    <row r="110" s="11" customFormat="1">
      <c r="B110" s="234"/>
      <c r="C110" s="235"/>
      <c r="D110" s="236" t="s">
        <v>145</v>
      </c>
      <c r="E110" s="237" t="s">
        <v>31</v>
      </c>
      <c r="F110" s="238" t="s">
        <v>294</v>
      </c>
      <c r="G110" s="235"/>
      <c r="H110" s="239">
        <v>2250</v>
      </c>
      <c r="I110" s="240"/>
      <c r="J110" s="235"/>
      <c r="K110" s="235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145</v>
      </c>
      <c r="AU110" s="245" t="s">
        <v>87</v>
      </c>
      <c r="AV110" s="11" t="s">
        <v>87</v>
      </c>
      <c r="AW110" s="11" t="s">
        <v>40</v>
      </c>
      <c r="AX110" s="11" t="s">
        <v>84</v>
      </c>
      <c r="AY110" s="245" t="s">
        <v>136</v>
      </c>
    </row>
    <row r="111" s="1" customFormat="1" ht="25.5" customHeight="1">
      <c r="B111" s="47"/>
      <c r="C111" s="222" t="s">
        <v>295</v>
      </c>
      <c r="D111" s="222" t="s">
        <v>138</v>
      </c>
      <c r="E111" s="223" t="s">
        <v>296</v>
      </c>
      <c r="F111" s="224" t="s">
        <v>297</v>
      </c>
      <c r="G111" s="225" t="s">
        <v>182</v>
      </c>
      <c r="H111" s="226">
        <v>2250</v>
      </c>
      <c r="I111" s="227"/>
      <c r="J111" s="228">
        <f>ROUND(I111*H111,2)</f>
        <v>0</v>
      </c>
      <c r="K111" s="224" t="s">
        <v>142</v>
      </c>
      <c r="L111" s="73"/>
      <c r="M111" s="229" t="s">
        <v>31</v>
      </c>
      <c r="N111" s="230" t="s">
        <v>47</v>
      </c>
      <c r="O111" s="48"/>
      <c r="P111" s="231">
        <f>O111*H111</f>
        <v>0</v>
      </c>
      <c r="Q111" s="231">
        <v>0.00033</v>
      </c>
      <c r="R111" s="231">
        <f>Q111*H111</f>
        <v>0.74250000000000005</v>
      </c>
      <c r="S111" s="231">
        <v>0</v>
      </c>
      <c r="T111" s="232">
        <f>S111*H111</f>
        <v>0</v>
      </c>
      <c r="AR111" s="24" t="s">
        <v>143</v>
      </c>
      <c r="AT111" s="24" t="s">
        <v>138</v>
      </c>
      <c r="AU111" s="24" t="s">
        <v>87</v>
      </c>
      <c r="AY111" s="24" t="s">
        <v>136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4" t="s">
        <v>84</v>
      </c>
      <c r="BK111" s="233">
        <f>ROUND(I111*H111,2)</f>
        <v>0</v>
      </c>
      <c r="BL111" s="24" t="s">
        <v>143</v>
      </c>
      <c r="BM111" s="24" t="s">
        <v>298</v>
      </c>
    </row>
    <row r="112" s="1" customFormat="1">
      <c r="B112" s="47"/>
      <c r="C112" s="75"/>
      <c r="D112" s="236" t="s">
        <v>151</v>
      </c>
      <c r="E112" s="75"/>
      <c r="F112" s="246" t="s">
        <v>299</v>
      </c>
      <c r="G112" s="75"/>
      <c r="H112" s="75"/>
      <c r="I112" s="192"/>
      <c r="J112" s="75"/>
      <c r="K112" s="75"/>
      <c r="L112" s="73"/>
      <c r="M112" s="247"/>
      <c r="N112" s="48"/>
      <c r="O112" s="48"/>
      <c r="P112" s="48"/>
      <c r="Q112" s="48"/>
      <c r="R112" s="48"/>
      <c r="S112" s="48"/>
      <c r="T112" s="96"/>
      <c r="AT112" s="24" t="s">
        <v>151</v>
      </c>
      <c r="AU112" s="24" t="s">
        <v>87</v>
      </c>
    </row>
    <row r="113" s="1" customFormat="1" ht="16.5" customHeight="1">
      <c r="B113" s="47"/>
      <c r="C113" s="222" t="s">
        <v>300</v>
      </c>
      <c r="D113" s="222" t="s">
        <v>138</v>
      </c>
      <c r="E113" s="223" t="s">
        <v>301</v>
      </c>
      <c r="F113" s="224" t="s">
        <v>302</v>
      </c>
      <c r="G113" s="225" t="s">
        <v>149</v>
      </c>
      <c r="H113" s="226">
        <v>123750</v>
      </c>
      <c r="I113" s="227"/>
      <c r="J113" s="228">
        <f>ROUND(I113*H113,2)</f>
        <v>0</v>
      </c>
      <c r="K113" s="224" t="s">
        <v>142</v>
      </c>
      <c r="L113" s="73"/>
      <c r="M113" s="229" t="s">
        <v>31</v>
      </c>
      <c r="N113" s="230" t="s">
        <v>47</v>
      </c>
      <c r="O113" s="48"/>
      <c r="P113" s="231">
        <f>O113*H113</f>
        <v>0</v>
      </c>
      <c r="Q113" s="231">
        <v>0</v>
      </c>
      <c r="R113" s="231">
        <f>Q113*H113</f>
        <v>0</v>
      </c>
      <c r="S113" s="231">
        <v>0.02</v>
      </c>
      <c r="T113" s="232">
        <f>S113*H113</f>
        <v>2475</v>
      </c>
      <c r="AR113" s="24" t="s">
        <v>143</v>
      </c>
      <c r="AT113" s="24" t="s">
        <v>138</v>
      </c>
      <c r="AU113" s="24" t="s">
        <v>87</v>
      </c>
      <c r="AY113" s="24" t="s">
        <v>136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4" t="s">
        <v>84</v>
      </c>
      <c r="BK113" s="233">
        <f>ROUND(I113*H113,2)</f>
        <v>0</v>
      </c>
      <c r="BL113" s="24" t="s">
        <v>143</v>
      </c>
      <c r="BM113" s="24" t="s">
        <v>303</v>
      </c>
    </row>
    <row r="114" s="11" customFormat="1">
      <c r="B114" s="234"/>
      <c r="C114" s="235"/>
      <c r="D114" s="236" t="s">
        <v>145</v>
      </c>
      <c r="E114" s="237" t="s">
        <v>31</v>
      </c>
      <c r="F114" s="238" t="s">
        <v>304</v>
      </c>
      <c r="G114" s="235"/>
      <c r="H114" s="239">
        <v>123750</v>
      </c>
      <c r="I114" s="240"/>
      <c r="J114" s="235"/>
      <c r="K114" s="235"/>
      <c r="L114" s="241"/>
      <c r="M114" s="242"/>
      <c r="N114" s="243"/>
      <c r="O114" s="243"/>
      <c r="P114" s="243"/>
      <c r="Q114" s="243"/>
      <c r="R114" s="243"/>
      <c r="S114" s="243"/>
      <c r="T114" s="244"/>
      <c r="AT114" s="245" t="s">
        <v>145</v>
      </c>
      <c r="AU114" s="245" t="s">
        <v>87</v>
      </c>
      <c r="AV114" s="11" t="s">
        <v>87</v>
      </c>
      <c r="AW114" s="11" t="s">
        <v>40</v>
      </c>
      <c r="AX114" s="11" t="s">
        <v>84</v>
      </c>
      <c r="AY114" s="245" t="s">
        <v>136</v>
      </c>
    </row>
    <row r="115" s="1" customFormat="1" ht="16.5" customHeight="1">
      <c r="B115" s="47"/>
      <c r="C115" s="222" t="s">
        <v>305</v>
      </c>
      <c r="D115" s="222" t="s">
        <v>138</v>
      </c>
      <c r="E115" s="223" t="s">
        <v>306</v>
      </c>
      <c r="F115" s="224" t="s">
        <v>307</v>
      </c>
      <c r="G115" s="225" t="s">
        <v>149</v>
      </c>
      <c r="H115" s="226">
        <v>1687.5</v>
      </c>
      <c r="I115" s="227"/>
      <c r="J115" s="228">
        <f>ROUND(I115*H115,2)</f>
        <v>0</v>
      </c>
      <c r="K115" s="224" t="s">
        <v>142</v>
      </c>
      <c r="L115" s="73"/>
      <c r="M115" s="229" t="s">
        <v>31</v>
      </c>
      <c r="N115" s="230" t="s">
        <v>47</v>
      </c>
      <c r="O115" s="48"/>
      <c r="P115" s="231">
        <f>O115*H115</f>
        <v>0</v>
      </c>
      <c r="Q115" s="231">
        <v>0</v>
      </c>
      <c r="R115" s="231">
        <f>Q115*H115</f>
        <v>0</v>
      </c>
      <c r="S115" s="231">
        <v>0.252</v>
      </c>
      <c r="T115" s="232">
        <f>S115*H115</f>
        <v>425.25</v>
      </c>
      <c r="AR115" s="24" t="s">
        <v>143</v>
      </c>
      <c r="AT115" s="24" t="s">
        <v>138</v>
      </c>
      <c r="AU115" s="24" t="s">
        <v>87</v>
      </c>
      <c r="AY115" s="24" t="s">
        <v>136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4" t="s">
        <v>84</v>
      </c>
      <c r="BK115" s="233">
        <f>ROUND(I115*H115,2)</f>
        <v>0</v>
      </c>
      <c r="BL115" s="24" t="s">
        <v>143</v>
      </c>
      <c r="BM115" s="24" t="s">
        <v>308</v>
      </c>
    </row>
    <row r="116" s="1" customFormat="1">
      <c r="B116" s="47"/>
      <c r="C116" s="75"/>
      <c r="D116" s="236" t="s">
        <v>151</v>
      </c>
      <c r="E116" s="75"/>
      <c r="F116" s="246" t="s">
        <v>309</v>
      </c>
      <c r="G116" s="75"/>
      <c r="H116" s="75"/>
      <c r="I116" s="192"/>
      <c r="J116" s="75"/>
      <c r="K116" s="75"/>
      <c r="L116" s="73"/>
      <c r="M116" s="247"/>
      <c r="N116" s="48"/>
      <c r="O116" s="48"/>
      <c r="P116" s="48"/>
      <c r="Q116" s="48"/>
      <c r="R116" s="48"/>
      <c r="S116" s="48"/>
      <c r="T116" s="96"/>
      <c r="AT116" s="24" t="s">
        <v>151</v>
      </c>
      <c r="AU116" s="24" t="s">
        <v>87</v>
      </c>
    </row>
    <row r="117" s="10" customFormat="1" ht="29.88" customHeight="1">
      <c r="B117" s="206"/>
      <c r="C117" s="207"/>
      <c r="D117" s="208" t="s">
        <v>75</v>
      </c>
      <c r="E117" s="220" t="s">
        <v>185</v>
      </c>
      <c r="F117" s="220" t="s">
        <v>186</v>
      </c>
      <c r="G117" s="207"/>
      <c r="H117" s="207"/>
      <c r="I117" s="210"/>
      <c r="J117" s="221">
        <f>BK117</f>
        <v>0</v>
      </c>
      <c r="K117" s="207"/>
      <c r="L117" s="212"/>
      <c r="M117" s="213"/>
      <c r="N117" s="214"/>
      <c r="O117" s="214"/>
      <c r="P117" s="215">
        <f>SUM(P118:P124)</f>
        <v>0</v>
      </c>
      <c r="Q117" s="214"/>
      <c r="R117" s="215">
        <f>SUM(R118:R124)</f>
        <v>0</v>
      </c>
      <c r="S117" s="214"/>
      <c r="T117" s="216">
        <f>SUM(T118:T124)</f>
        <v>0</v>
      </c>
      <c r="AR117" s="217" t="s">
        <v>84</v>
      </c>
      <c r="AT117" s="218" t="s">
        <v>75</v>
      </c>
      <c r="AU117" s="218" t="s">
        <v>84</v>
      </c>
      <c r="AY117" s="217" t="s">
        <v>136</v>
      </c>
      <c r="BK117" s="219">
        <f>SUM(BK118:BK124)</f>
        <v>0</v>
      </c>
    </row>
    <row r="118" s="1" customFormat="1" ht="16.5" customHeight="1">
      <c r="B118" s="47"/>
      <c r="C118" s="222" t="s">
        <v>310</v>
      </c>
      <c r="D118" s="222" t="s">
        <v>138</v>
      </c>
      <c r="E118" s="223" t="s">
        <v>188</v>
      </c>
      <c r="F118" s="224" t="s">
        <v>189</v>
      </c>
      <c r="G118" s="225" t="s">
        <v>174</v>
      </c>
      <c r="H118" s="226">
        <v>675</v>
      </c>
      <c r="I118" s="227"/>
      <c r="J118" s="228">
        <f>ROUND(I118*H118,2)</f>
        <v>0</v>
      </c>
      <c r="K118" s="224" t="s">
        <v>142</v>
      </c>
      <c r="L118" s="73"/>
      <c r="M118" s="229" t="s">
        <v>31</v>
      </c>
      <c r="N118" s="230" t="s">
        <v>47</v>
      </c>
      <c r="O118" s="48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AR118" s="24" t="s">
        <v>143</v>
      </c>
      <c r="AT118" s="24" t="s">
        <v>138</v>
      </c>
      <c r="AU118" s="24" t="s">
        <v>87</v>
      </c>
      <c r="AY118" s="24" t="s">
        <v>136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4" t="s">
        <v>84</v>
      </c>
      <c r="BK118" s="233">
        <f>ROUND(I118*H118,2)</f>
        <v>0</v>
      </c>
      <c r="BL118" s="24" t="s">
        <v>143</v>
      </c>
      <c r="BM118" s="24" t="s">
        <v>311</v>
      </c>
    </row>
    <row r="119" s="11" customFormat="1">
      <c r="B119" s="234"/>
      <c r="C119" s="235"/>
      <c r="D119" s="236" t="s">
        <v>145</v>
      </c>
      <c r="E119" s="237" t="s">
        <v>31</v>
      </c>
      <c r="F119" s="238" t="s">
        <v>312</v>
      </c>
      <c r="G119" s="235"/>
      <c r="H119" s="239">
        <v>675</v>
      </c>
      <c r="I119" s="240"/>
      <c r="J119" s="235"/>
      <c r="K119" s="235"/>
      <c r="L119" s="241"/>
      <c r="M119" s="242"/>
      <c r="N119" s="243"/>
      <c r="O119" s="243"/>
      <c r="P119" s="243"/>
      <c r="Q119" s="243"/>
      <c r="R119" s="243"/>
      <c r="S119" s="243"/>
      <c r="T119" s="244"/>
      <c r="AT119" s="245" t="s">
        <v>145</v>
      </c>
      <c r="AU119" s="245" t="s">
        <v>87</v>
      </c>
      <c r="AV119" s="11" t="s">
        <v>87</v>
      </c>
      <c r="AW119" s="11" t="s">
        <v>40</v>
      </c>
      <c r="AX119" s="11" t="s">
        <v>84</v>
      </c>
      <c r="AY119" s="245" t="s">
        <v>136</v>
      </c>
    </row>
    <row r="120" s="1" customFormat="1" ht="16.5" customHeight="1">
      <c r="B120" s="47"/>
      <c r="C120" s="222" t="s">
        <v>313</v>
      </c>
      <c r="D120" s="222" t="s">
        <v>138</v>
      </c>
      <c r="E120" s="223" t="s">
        <v>192</v>
      </c>
      <c r="F120" s="224" t="s">
        <v>193</v>
      </c>
      <c r="G120" s="225" t="s">
        <v>174</v>
      </c>
      <c r="H120" s="226">
        <v>12825</v>
      </c>
      <c r="I120" s="227"/>
      <c r="J120" s="228">
        <f>ROUND(I120*H120,2)</f>
        <v>0</v>
      </c>
      <c r="K120" s="224" t="s">
        <v>142</v>
      </c>
      <c r="L120" s="73"/>
      <c r="M120" s="229" t="s">
        <v>31</v>
      </c>
      <c r="N120" s="230" t="s">
        <v>47</v>
      </c>
      <c r="O120" s="48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AR120" s="24" t="s">
        <v>143</v>
      </c>
      <c r="AT120" s="24" t="s">
        <v>138</v>
      </c>
      <c r="AU120" s="24" t="s">
        <v>87</v>
      </c>
      <c r="AY120" s="24" t="s">
        <v>136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24" t="s">
        <v>84</v>
      </c>
      <c r="BK120" s="233">
        <f>ROUND(I120*H120,2)</f>
        <v>0</v>
      </c>
      <c r="BL120" s="24" t="s">
        <v>143</v>
      </c>
      <c r="BM120" s="24" t="s">
        <v>314</v>
      </c>
    </row>
    <row r="121" s="1" customFormat="1">
      <c r="B121" s="47"/>
      <c r="C121" s="75"/>
      <c r="D121" s="236" t="s">
        <v>151</v>
      </c>
      <c r="E121" s="75"/>
      <c r="F121" s="246" t="s">
        <v>315</v>
      </c>
      <c r="G121" s="75"/>
      <c r="H121" s="75"/>
      <c r="I121" s="192"/>
      <c r="J121" s="75"/>
      <c r="K121" s="75"/>
      <c r="L121" s="73"/>
      <c r="M121" s="247"/>
      <c r="N121" s="48"/>
      <c r="O121" s="48"/>
      <c r="P121" s="48"/>
      <c r="Q121" s="48"/>
      <c r="R121" s="48"/>
      <c r="S121" s="48"/>
      <c r="T121" s="96"/>
      <c r="AT121" s="24" t="s">
        <v>151</v>
      </c>
      <c r="AU121" s="24" t="s">
        <v>87</v>
      </c>
    </row>
    <row r="122" s="11" customFormat="1">
      <c r="B122" s="234"/>
      <c r="C122" s="235"/>
      <c r="D122" s="236" t="s">
        <v>145</v>
      </c>
      <c r="E122" s="235"/>
      <c r="F122" s="238" t="s">
        <v>316</v>
      </c>
      <c r="G122" s="235"/>
      <c r="H122" s="239">
        <v>12825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145</v>
      </c>
      <c r="AU122" s="245" t="s">
        <v>87</v>
      </c>
      <c r="AV122" s="11" t="s">
        <v>87</v>
      </c>
      <c r="AW122" s="11" t="s">
        <v>6</v>
      </c>
      <c r="AX122" s="11" t="s">
        <v>84</v>
      </c>
      <c r="AY122" s="245" t="s">
        <v>136</v>
      </c>
    </row>
    <row r="123" s="1" customFormat="1" ht="16.5" customHeight="1">
      <c r="B123" s="47"/>
      <c r="C123" s="222" t="s">
        <v>10</v>
      </c>
      <c r="D123" s="222" t="s">
        <v>138</v>
      </c>
      <c r="E123" s="223" t="s">
        <v>317</v>
      </c>
      <c r="F123" s="224" t="s">
        <v>318</v>
      </c>
      <c r="G123" s="225" t="s">
        <v>174</v>
      </c>
      <c r="H123" s="226">
        <v>675</v>
      </c>
      <c r="I123" s="227"/>
      <c r="J123" s="228">
        <f>ROUND(I123*H123,2)</f>
        <v>0</v>
      </c>
      <c r="K123" s="224" t="s">
        <v>142</v>
      </c>
      <c r="L123" s="73"/>
      <c r="M123" s="229" t="s">
        <v>31</v>
      </c>
      <c r="N123" s="230" t="s">
        <v>47</v>
      </c>
      <c r="O123" s="48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AR123" s="24" t="s">
        <v>143</v>
      </c>
      <c r="AT123" s="24" t="s">
        <v>138</v>
      </c>
      <c r="AU123" s="24" t="s">
        <v>87</v>
      </c>
      <c r="AY123" s="24" t="s">
        <v>136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24" t="s">
        <v>84</v>
      </c>
      <c r="BK123" s="233">
        <f>ROUND(I123*H123,2)</f>
        <v>0</v>
      </c>
      <c r="BL123" s="24" t="s">
        <v>143</v>
      </c>
      <c r="BM123" s="24" t="s">
        <v>319</v>
      </c>
    </row>
    <row r="124" s="1" customFormat="1">
      <c r="B124" s="47"/>
      <c r="C124" s="75"/>
      <c r="D124" s="236" t="s">
        <v>151</v>
      </c>
      <c r="E124" s="75"/>
      <c r="F124" s="246" t="s">
        <v>320</v>
      </c>
      <c r="G124" s="75"/>
      <c r="H124" s="75"/>
      <c r="I124" s="192"/>
      <c r="J124" s="75"/>
      <c r="K124" s="75"/>
      <c r="L124" s="73"/>
      <c r="M124" s="247"/>
      <c r="N124" s="48"/>
      <c r="O124" s="48"/>
      <c r="P124" s="48"/>
      <c r="Q124" s="48"/>
      <c r="R124" s="48"/>
      <c r="S124" s="48"/>
      <c r="T124" s="96"/>
      <c r="AT124" s="24" t="s">
        <v>151</v>
      </c>
      <c r="AU124" s="24" t="s">
        <v>87</v>
      </c>
    </row>
    <row r="125" s="10" customFormat="1" ht="37.44" customHeight="1">
      <c r="B125" s="206"/>
      <c r="C125" s="207"/>
      <c r="D125" s="208" t="s">
        <v>75</v>
      </c>
      <c r="E125" s="209" t="s">
        <v>242</v>
      </c>
      <c r="F125" s="209" t="s">
        <v>243</v>
      </c>
      <c r="G125" s="207"/>
      <c r="H125" s="207"/>
      <c r="I125" s="210"/>
      <c r="J125" s="211">
        <f>BK125</f>
        <v>0</v>
      </c>
      <c r="K125" s="207"/>
      <c r="L125" s="212"/>
      <c r="M125" s="213"/>
      <c r="N125" s="214"/>
      <c r="O125" s="214"/>
      <c r="P125" s="215">
        <f>P126+P129</f>
        <v>0</v>
      </c>
      <c r="Q125" s="214"/>
      <c r="R125" s="215">
        <f>R126+R129</f>
        <v>0</v>
      </c>
      <c r="S125" s="214"/>
      <c r="T125" s="216">
        <f>T126+T129</f>
        <v>0</v>
      </c>
      <c r="AR125" s="217" t="s">
        <v>165</v>
      </c>
      <c r="AT125" s="218" t="s">
        <v>75</v>
      </c>
      <c r="AU125" s="218" t="s">
        <v>76</v>
      </c>
      <c r="AY125" s="217" t="s">
        <v>136</v>
      </c>
      <c r="BK125" s="219">
        <f>BK126+BK129</f>
        <v>0</v>
      </c>
    </row>
    <row r="126" s="10" customFormat="1" ht="19.92" customHeight="1">
      <c r="B126" s="206"/>
      <c r="C126" s="207"/>
      <c r="D126" s="208" t="s">
        <v>75</v>
      </c>
      <c r="E126" s="220" t="s">
        <v>321</v>
      </c>
      <c r="F126" s="220" t="s">
        <v>322</v>
      </c>
      <c r="G126" s="207"/>
      <c r="H126" s="207"/>
      <c r="I126" s="210"/>
      <c r="J126" s="221">
        <f>BK126</f>
        <v>0</v>
      </c>
      <c r="K126" s="207"/>
      <c r="L126" s="212"/>
      <c r="M126" s="213"/>
      <c r="N126" s="214"/>
      <c r="O126" s="214"/>
      <c r="P126" s="215">
        <f>SUM(P127:P128)</f>
        <v>0</v>
      </c>
      <c r="Q126" s="214"/>
      <c r="R126" s="215">
        <f>SUM(R127:R128)</f>
        <v>0</v>
      </c>
      <c r="S126" s="214"/>
      <c r="T126" s="216">
        <f>SUM(T127:T128)</f>
        <v>0</v>
      </c>
      <c r="AR126" s="217" t="s">
        <v>165</v>
      </c>
      <c r="AT126" s="218" t="s">
        <v>75</v>
      </c>
      <c r="AU126" s="218" t="s">
        <v>84</v>
      </c>
      <c r="AY126" s="217" t="s">
        <v>136</v>
      </c>
      <c r="BK126" s="219">
        <f>SUM(BK127:BK128)</f>
        <v>0</v>
      </c>
    </row>
    <row r="127" s="1" customFormat="1" ht="16.5" customHeight="1">
      <c r="B127" s="47"/>
      <c r="C127" s="222" t="s">
        <v>323</v>
      </c>
      <c r="D127" s="222" t="s">
        <v>138</v>
      </c>
      <c r="E127" s="223" t="s">
        <v>324</v>
      </c>
      <c r="F127" s="224" t="s">
        <v>325</v>
      </c>
      <c r="G127" s="225" t="s">
        <v>247</v>
      </c>
      <c r="H127" s="226">
        <v>1</v>
      </c>
      <c r="I127" s="227"/>
      <c r="J127" s="228">
        <f>ROUND(I127*H127,2)</f>
        <v>0</v>
      </c>
      <c r="K127" s="224" t="s">
        <v>142</v>
      </c>
      <c r="L127" s="73"/>
      <c r="M127" s="229" t="s">
        <v>31</v>
      </c>
      <c r="N127" s="230" t="s">
        <v>47</v>
      </c>
      <c r="O127" s="48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4" t="s">
        <v>248</v>
      </c>
      <c r="AT127" s="24" t="s">
        <v>138</v>
      </c>
      <c r="AU127" s="24" t="s">
        <v>87</v>
      </c>
      <c r="AY127" s="24" t="s">
        <v>136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4" t="s">
        <v>84</v>
      </c>
      <c r="BK127" s="233">
        <f>ROUND(I127*H127,2)</f>
        <v>0</v>
      </c>
      <c r="BL127" s="24" t="s">
        <v>248</v>
      </c>
      <c r="BM127" s="24" t="s">
        <v>326</v>
      </c>
    </row>
    <row r="128" s="1" customFormat="1">
      <c r="B128" s="47"/>
      <c r="C128" s="75"/>
      <c r="D128" s="236" t="s">
        <v>151</v>
      </c>
      <c r="E128" s="75"/>
      <c r="F128" s="246" t="s">
        <v>327</v>
      </c>
      <c r="G128" s="75"/>
      <c r="H128" s="75"/>
      <c r="I128" s="192"/>
      <c r="J128" s="75"/>
      <c r="K128" s="75"/>
      <c r="L128" s="73"/>
      <c r="M128" s="247"/>
      <c r="N128" s="48"/>
      <c r="O128" s="48"/>
      <c r="P128" s="48"/>
      <c r="Q128" s="48"/>
      <c r="R128" s="48"/>
      <c r="S128" s="48"/>
      <c r="T128" s="96"/>
      <c r="AT128" s="24" t="s">
        <v>151</v>
      </c>
      <c r="AU128" s="24" t="s">
        <v>87</v>
      </c>
    </row>
    <row r="129" s="10" customFormat="1" ht="29.88" customHeight="1">
      <c r="B129" s="206"/>
      <c r="C129" s="207"/>
      <c r="D129" s="208" t="s">
        <v>75</v>
      </c>
      <c r="E129" s="220" t="s">
        <v>244</v>
      </c>
      <c r="F129" s="220" t="s">
        <v>245</v>
      </c>
      <c r="G129" s="207"/>
      <c r="H129" s="207"/>
      <c r="I129" s="210"/>
      <c r="J129" s="221">
        <f>BK129</f>
        <v>0</v>
      </c>
      <c r="K129" s="207"/>
      <c r="L129" s="212"/>
      <c r="M129" s="213"/>
      <c r="N129" s="214"/>
      <c r="O129" s="214"/>
      <c r="P129" s="215">
        <f>SUM(P130:P131)</f>
        <v>0</v>
      </c>
      <c r="Q129" s="214"/>
      <c r="R129" s="215">
        <f>SUM(R130:R131)</f>
        <v>0</v>
      </c>
      <c r="S129" s="214"/>
      <c r="T129" s="216">
        <f>SUM(T130:T131)</f>
        <v>0</v>
      </c>
      <c r="AR129" s="217" t="s">
        <v>165</v>
      </c>
      <c r="AT129" s="218" t="s">
        <v>75</v>
      </c>
      <c r="AU129" s="218" t="s">
        <v>84</v>
      </c>
      <c r="AY129" s="217" t="s">
        <v>136</v>
      </c>
      <c r="BK129" s="219">
        <f>SUM(BK130:BK131)</f>
        <v>0</v>
      </c>
    </row>
    <row r="130" s="1" customFormat="1" ht="16.5" customHeight="1">
      <c r="B130" s="47"/>
      <c r="C130" s="222" t="s">
        <v>328</v>
      </c>
      <c r="D130" s="222" t="s">
        <v>138</v>
      </c>
      <c r="E130" s="223" t="s">
        <v>329</v>
      </c>
      <c r="F130" s="224" t="s">
        <v>330</v>
      </c>
      <c r="G130" s="225" t="s">
        <v>247</v>
      </c>
      <c r="H130" s="226">
        <v>1</v>
      </c>
      <c r="I130" s="227"/>
      <c r="J130" s="228">
        <f>ROUND(I130*H130,2)</f>
        <v>0</v>
      </c>
      <c r="K130" s="224" t="s">
        <v>142</v>
      </c>
      <c r="L130" s="73"/>
      <c r="M130" s="229" t="s">
        <v>31</v>
      </c>
      <c r="N130" s="230" t="s">
        <v>47</v>
      </c>
      <c r="O130" s="48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AR130" s="24" t="s">
        <v>248</v>
      </c>
      <c r="AT130" s="24" t="s">
        <v>138</v>
      </c>
      <c r="AU130" s="24" t="s">
        <v>87</v>
      </c>
      <c r="AY130" s="24" t="s">
        <v>136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24" t="s">
        <v>84</v>
      </c>
      <c r="BK130" s="233">
        <f>ROUND(I130*H130,2)</f>
        <v>0</v>
      </c>
      <c r="BL130" s="24" t="s">
        <v>248</v>
      </c>
      <c r="BM130" s="24" t="s">
        <v>331</v>
      </c>
    </row>
    <row r="131" s="1" customFormat="1">
      <c r="B131" s="47"/>
      <c r="C131" s="75"/>
      <c r="D131" s="236" t="s">
        <v>151</v>
      </c>
      <c r="E131" s="75"/>
      <c r="F131" s="246" t="s">
        <v>332</v>
      </c>
      <c r="G131" s="75"/>
      <c r="H131" s="75"/>
      <c r="I131" s="192"/>
      <c r="J131" s="75"/>
      <c r="K131" s="75"/>
      <c r="L131" s="73"/>
      <c r="M131" s="262"/>
      <c r="N131" s="263"/>
      <c r="O131" s="263"/>
      <c r="P131" s="263"/>
      <c r="Q131" s="263"/>
      <c r="R131" s="263"/>
      <c r="S131" s="263"/>
      <c r="T131" s="264"/>
      <c r="AT131" s="24" t="s">
        <v>151</v>
      </c>
      <c r="AU131" s="24" t="s">
        <v>87</v>
      </c>
    </row>
    <row r="132" s="1" customFormat="1" ht="6.96" customHeight="1">
      <c r="B132" s="68"/>
      <c r="C132" s="69"/>
      <c r="D132" s="69"/>
      <c r="E132" s="69"/>
      <c r="F132" s="69"/>
      <c r="G132" s="69"/>
      <c r="H132" s="69"/>
      <c r="I132" s="167"/>
      <c r="J132" s="69"/>
      <c r="K132" s="69"/>
      <c r="L132" s="73"/>
    </row>
  </sheetData>
  <sheetProtection sheet="1" autoFilter="0" formatColumns="0" formatRows="0" objects="1" scenarios="1" spinCount="100000" saltValue="P4EduXHnSOr0jkTV/zMKNWQsWTzs4JrHLkqtcgFi9/Ye/++KpsKEriw/cys961TePeseto437+EsM5oFbhky3Q==" hashValue="zpxYGOlfI5OrUVObTAl1R68HsIdIvHeh6KV8mCSs590CN3vK0+Aqjs2qXVlEXw9G4+lwNUOjERkSW9AZ4NowPA==" algorithmName="SHA-512" password="CC35"/>
  <autoFilter ref="C83:K131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103</v>
      </c>
      <c r="G1" s="140" t="s">
        <v>104</v>
      </c>
      <c r="H1" s="140"/>
      <c r="I1" s="141"/>
      <c r="J1" s="140" t="s">
        <v>105</v>
      </c>
      <c r="K1" s="139" t="s">
        <v>106</v>
      </c>
      <c r="L1" s="140" t="s">
        <v>107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96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87</v>
      </c>
    </row>
    <row r="4" ht="36.96" customHeight="1">
      <c r="B4" s="28"/>
      <c r="C4" s="29"/>
      <c r="D4" s="30" t="s">
        <v>108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III/330 Nymburk, most ev. č. 330-003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109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333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86</v>
      </c>
      <c r="G11" s="48"/>
      <c r="H11" s="48"/>
      <c r="I11" s="147" t="s">
        <v>22</v>
      </c>
      <c r="J11" s="35" t="s">
        <v>23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16</v>
      </c>
      <c r="G12" s="48"/>
      <c r="H12" s="48"/>
      <c r="I12" s="147" t="s">
        <v>25</v>
      </c>
      <c r="J12" s="148" t="str">
        <f>'Rekapitulace stavby'!AN8</f>
        <v>9. 1. 2018</v>
      </c>
      <c r="K12" s="52"/>
    </row>
    <row r="13" s="1" customFormat="1" ht="21.84" customHeight="1">
      <c r="B13" s="47"/>
      <c r="C13" s="48"/>
      <c r="D13" s="48"/>
      <c r="E13" s="48"/>
      <c r="F13" s="48"/>
      <c r="G13" s="48"/>
      <c r="H13" s="48"/>
      <c r="I13" s="265" t="s">
        <v>27</v>
      </c>
      <c r="J13" s="42" t="s">
        <v>28</v>
      </c>
      <c r="K13" s="52"/>
    </row>
    <row r="14" s="1" customFormat="1" ht="14.4" customHeight="1">
      <c r="B14" s="47"/>
      <c r="C14" s="48"/>
      <c r="D14" s="40" t="s">
        <v>29</v>
      </c>
      <c r="E14" s="48"/>
      <c r="F14" s="48"/>
      <c r="G14" s="48"/>
      <c r="H14" s="48"/>
      <c r="I14" s="147" t="s">
        <v>30</v>
      </c>
      <c r="J14" s="35" t="s">
        <v>31</v>
      </c>
      <c r="K14" s="52"/>
    </row>
    <row r="15" s="1" customFormat="1" ht="18" customHeight="1">
      <c r="B15" s="47"/>
      <c r="C15" s="48"/>
      <c r="D15" s="48"/>
      <c r="E15" s="35" t="s">
        <v>32</v>
      </c>
      <c r="F15" s="48"/>
      <c r="G15" s="48"/>
      <c r="H15" s="48"/>
      <c r="I15" s="147" t="s">
        <v>33</v>
      </c>
      <c r="J15" s="35" t="s">
        <v>31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34</v>
      </c>
      <c r="E17" s="48"/>
      <c r="F17" s="48"/>
      <c r="G17" s="48"/>
      <c r="H17" s="48"/>
      <c r="I17" s="147" t="s">
        <v>30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33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36</v>
      </c>
      <c r="E20" s="48"/>
      <c r="F20" s="48"/>
      <c r="G20" s="48"/>
      <c r="H20" s="48"/>
      <c r="I20" s="147" t="s">
        <v>30</v>
      </c>
      <c r="J20" s="35" t="s">
        <v>37</v>
      </c>
      <c r="K20" s="52"/>
    </row>
    <row r="21" s="1" customFormat="1" ht="18" customHeight="1">
      <c r="B21" s="47"/>
      <c r="C21" s="48"/>
      <c r="D21" s="48"/>
      <c r="E21" s="35" t="s">
        <v>38</v>
      </c>
      <c r="F21" s="48"/>
      <c r="G21" s="48"/>
      <c r="H21" s="48"/>
      <c r="I21" s="147" t="s">
        <v>33</v>
      </c>
      <c r="J21" s="35" t="s">
        <v>39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41</v>
      </c>
      <c r="E23" s="48"/>
      <c r="F23" s="48"/>
      <c r="G23" s="48"/>
      <c r="H23" s="48"/>
      <c r="I23" s="145"/>
      <c r="J23" s="48"/>
      <c r="K23" s="52"/>
    </row>
    <row r="24" s="6" customFormat="1" ht="16.5" customHeight="1">
      <c r="B24" s="149"/>
      <c r="C24" s="150"/>
      <c r="D24" s="150"/>
      <c r="E24" s="45" t="s">
        <v>31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42</v>
      </c>
      <c r="E27" s="48"/>
      <c r="F27" s="48"/>
      <c r="G27" s="48"/>
      <c r="H27" s="48"/>
      <c r="I27" s="145"/>
      <c r="J27" s="156">
        <f>ROUND(J93,2)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44</v>
      </c>
      <c r="G29" s="48"/>
      <c r="H29" s="48"/>
      <c r="I29" s="157" t="s">
        <v>43</v>
      </c>
      <c r="J29" s="53" t="s">
        <v>45</v>
      </c>
      <c r="K29" s="52"/>
    </row>
    <row r="30" s="1" customFormat="1" ht="14.4" customHeight="1">
      <c r="B30" s="47"/>
      <c r="C30" s="48"/>
      <c r="D30" s="56" t="s">
        <v>46</v>
      </c>
      <c r="E30" s="56" t="s">
        <v>47</v>
      </c>
      <c r="F30" s="158">
        <f>ROUND(SUM(BE93:BE711), 2)</f>
        <v>0</v>
      </c>
      <c r="G30" s="48"/>
      <c r="H30" s="48"/>
      <c r="I30" s="159">
        <v>0.20999999999999999</v>
      </c>
      <c r="J30" s="158">
        <f>ROUND(ROUND((SUM(BE93:BE711)), 2)*I30, 2)</f>
        <v>0</v>
      </c>
      <c r="K30" s="52"/>
    </row>
    <row r="31" s="1" customFormat="1" ht="14.4" customHeight="1">
      <c r="B31" s="47"/>
      <c r="C31" s="48"/>
      <c r="D31" s="48"/>
      <c r="E31" s="56" t="s">
        <v>48</v>
      </c>
      <c r="F31" s="158">
        <f>ROUND(SUM(BF93:BF711), 2)</f>
        <v>0</v>
      </c>
      <c r="G31" s="48"/>
      <c r="H31" s="48"/>
      <c r="I31" s="159">
        <v>0.14999999999999999</v>
      </c>
      <c r="J31" s="158">
        <f>ROUND(ROUND((SUM(BF93:BF711)),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49</v>
      </c>
      <c r="F32" s="158">
        <f>ROUND(SUM(BG93:BG711),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50</v>
      </c>
      <c r="F33" s="158">
        <f>ROUND(SUM(BH93:BH711),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51</v>
      </c>
      <c r="F34" s="158">
        <f>ROUND(SUM(BI93:BI711),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52</v>
      </c>
      <c r="E36" s="99"/>
      <c r="F36" s="99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111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III/330 Nymburk, most ev. č. 330-003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109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201 - Most ev.č. 330-003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Nymburk</v>
      </c>
      <c r="G49" s="48"/>
      <c r="H49" s="48"/>
      <c r="I49" s="147" t="s">
        <v>25</v>
      </c>
      <c r="J49" s="148" t="str">
        <f>IF(J12="","",J12)</f>
        <v>9. 1. 2018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29</v>
      </c>
      <c r="D51" s="48"/>
      <c r="E51" s="48"/>
      <c r="F51" s="35" t="str">
        <f>E15</f>
        <v>Středočeský kraj</v>
      </c>
      <c r="G51" s="48"/>
      <c r="H51" s="48"/>
      <c r="I51" s="147" t="s">
        <v>36</v>
      </c>
      <c r="J51" s="45" t="str">
        <f>E21</f>
        <v xml:space="preserve">VPÚ DECO PRAHA  a.s.</v>
      </c>
      <c r="K51" s="52"/>
    </row>
    <row r="52" s="1" customFormat="1" ht="14.4" customHeight="1">
      <c r="B52" s="47"/>
      <c r="C52" s="40" t="s">
        <v>34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112</v>
      </c>
      <c r="D54" s="160"/>
      <c r="E54" s="160"/>
      <c r="F54" s="160"/>
      <c r="G54" s="160"/>
      <c r="H54" s="160"/>
      <c r="I54" s="174"/>
      <c r="J54" s="175" t="s">
        <v>113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114</v>
      </c>
      <c r="D56" s="48"/>
      <c r="E56" s="48"/>
      <c r="F56" s="48"/>
      <c r="G56" s="48"/>
      <c r="H56" s="48"/>
      <c r="I56" s="145"/>
      <c r="J56" s="156">
        <f>J93</f>
        <v>0</v>
      </c>
      <c r="K56" s="52"/>
      <c r="AU56" s="24" t="s">
        <v>115</v>
      </c>
    </row>
    <row r="57" s="7" customFormat="1" ht="24.96" customHeight="1">
      <c r="B57" s="178"/>
      <c r="C57" s="179"/>
      <c r="D57" s="180" t="s">
        <v>116</v>
      </c>
      <c r="E57" s="181"/>
      <c r="F57" s="181"/>
      <c r="G57" s="181"/>
      <c r="H57" s="181"/>
      <c r="I57" s="182"/>
      <c r="J57" s="183">
        <f>J94</f>
        <v>0</v>
      </c>
      <c r="K57" s="184"/>
    </row>
    <row r="58" s="8" customFormat="1" ht="19.92" customHeight="1">
      <c r="B58" s="185"/>
      <c r="C58" s="186"/>
      <c r="D58" s="187" t="s">
        <v>117</v>
      </c>
      <c r="E58" s="188"/>
      <c r="F58" s="188"/>
      <c r="G58" s="188"/>
      <c r="H58" s="188"/>
      <c r="I58" s="189"/>
      <c r="J58" s="190">
        <f>J95</f>
        <v>0</v>
      </c>
      <c r="K58" s="191"/>
    </row>
    <row r="59" s="8" customFormat="1" ht="19.92" customHeight="1">
      <c r="B59" s="185"/>
      <c r="C59" s="186"/>
      <c r="D59" s="187" t="s">
        <v>334</v>
      </c>
      <c r="E59" s="188"/>
      <c r="F59" s="188"/>
      <c r="G59" s="188"/>
      <c r="H59" s="188"/>
      <c r="I59" s="189"/>
      <c r="J59" s="190">
        <f>J247</f>
        <v>0</v>
      </c>
      <c r="K59" s="191"/>
    </row>
    <row r="60" s="8" customFormat="1" ht="19.92" customHeight="1">
      <c r="B60" s="185"/>
      <c r="C60" s="186"/>
      <c r="D60" s="187" t="s">
        <v>335</v>
      </c>
      <c r="E60" s="188"/>
      <c r="F60" s="188"/>
      <c r="G60" s="188"/>
      <c r="H60" s="188"/>
      <c r="I60" s="189"/>
      <c r="J60" s="190">
        <f>J283</f>
        <v>0</v>
      </c>
      <c r="K60" s="191"/>
    </row>
    <row r="61" s="8" customFormat="1" ht="19.92" customHeight="1">
      <c r="B61" s="185"/>
      <c r="C61" s="186"/>
      <c r="D61" s="187" t="s">
        <v>336</v>
      </c>
      <c r="E61" s="188"/>
      <c r="F61" s="188"/>
      <c r="G61" s="188"/>
      <c r="H61" s="188"/>
      <c r="I61" s="189"/>
      <c r="J61" s="190">
        <f>J351</f>
        <v>0</v>
      </c>
      <c r="K61" s="191"/>
    </row>
    <row r="62" s="8" customFormat="1" ht="19.92" customHeight="1">
      <c r="B62" s="185"/>
      <c r="C62" s="186"/>
      <c r="D62" s="187" t="s">
        <v>252</v>
      </c>
      <c r="E62" s="188"/>
      <c r="F62" s="188"/>
      <c r="G62" s="188"/>
      <c r="H62" s="188"/>
      <c r="I62" s="189"/>
      <c r="J62" s="190">
        <f>J408</f>
        <v>0</v>
      </c>
      <c r="K62" s="191"/>
    </row>
    <row r="63" s="8" customFormat="1" ht="19.92" customHeight="1">
      <c r="B63" s="185"/>
      <c r="C63" s="186"/>
      <c r="D63" s="187" t="s">
        <v>337</v>
      </c>
      <c r="E63" s="188"/>
      <c r="F63" s="188"/>
      <c r="G63" s="188"/>
      <c r="H63" s="188"/>
      <c r="I63" s="189"/>
      <c r="J63" s="190">
        <f>J433</f>
        <v>0</v>
      </c>
      <c r="K63" s="191"/>
    </row>
    <row r="64" s="8" customFormat="1" ht="19.92" customHeight="1">
      <c r="B64" s="185"/>
      <c r="C64" s="186"/>
      <c r="D64" s="187" t="s">
        <v>118</v>
      </c>
      <c r="E64" s="188"/>
      <c r="F64" s="188"/>
      <c r="G64" s="188"/>
      <c r="H64" s="188"/>
      <c r="I64" s="189"/>
      <c r="J64" s="190">
        <f>J457</f>
        <v>0</v>
      </c>
      <c r="K64" s="191"/>
    </row>
    <row r="65" s="8" customFormat="1" ht="19.92" customHeight="1">
      <c r="B65" s="185"/>
      <c r="C65" s="186"/>
      <c r="D65" s="187" t="s">
        <v>119</v>
      </c>
      <c r="E65" s="188"/>
      <c r="F65" s="188"/>
      <c r="G65" s="188"/>
      <c r="H65" s="188"/>
      <c r="I65" s="189"/>
      <c r="J65" s="190">
        <f>J568</f>
        <v>0</v>
      </c>
      <c r="K65" s="191"/>
    </row>
    <row r="66" s="8" customFormat="1" ht="19.92" customHeight="1">
      <c r="B66" s="185"/>
      <c r="C66" s="186"/>
      <c r="D66" s="187" t="s">
        <v>338</v>
      </c>
      <c r="E66" s="188"/>
      <c r="F66" s="188"/>
      <c r="G66" s="188"/>
      <c r="H66" s="188"/>
      <c r="I66" s="189"/>
      <c r="J66" s="190">
        <f>J602</f>
        <v>0</v>
      </c>
      <c r="K66" s="191"/>
    </row>
    <row r="67" s="7" customFormat="1" ht="24.96" customHeight="1">
      <c r="B67" s="178"/>
      <c r="C67" s="179"/>
      <c r="D67" s="180" t="s">
        <v>339</v>
      </c>
      <c r="E67" s="181"/>
      <c r="F67" s="181"/>
      <c r="G67" s="181"/>
      <c r="H67" s="181"/>
      <c r="I67" s="182"/>
      <c r="J67" s="183">
        <f>J604</f>
        <v>0</v>
      </c>
      <c r="K67" s="184"/>
    </row>
    <row r="68" s="8" customFormat="1" ht="19.92" customHeight="1">
      <c r="B68" s="185"/>
      <c r="C68" s="186"/>
      <c r="D68" s="187" t="s">
        <v>340</v>
      </c>
      <c r="E68" s="188"/>
      <c r="F68" s="188"/>
      <c r="G68" s="188"/>
      <c r="H68" s="188"/>
      <c r="I68" s="189"/>
      <c r="J68" s="190">
        <f>J605</f>
        <v>0</v>
      </c>
      <c r="K68" s="191"/>
    </row>
    <row r="69" s="7" customFormat="1" ht="24.96" customHeight="1">
      <c r="B69" s="178"/>
      <c r="C69" s="179"/>
      <c r="D69" s="180" t="s">
        <v>198</v>
      </c>
      <c r="E69" s="181"/>
      <c r="F69" s="181"/>
      <c r="G69" s="181"/>
      <c r="H69" s="181"/>
      <c r="I69" s="182"/>
      <c r="J69" s="183">
        <f>J692</f>
        <v>0</v>
      </c>
      <c r="K69" s="184"/>
    </row>
    <row r="70" s="8" customFormat="1" ht="19.92" customHeight="1">
      <c r="B70" s="185"/>
      <c r="C70" s="186"/>
      <c r="D70" s="187" t="s">
        <v>341</v>
      </c>
      <c r="E70" s="188"/>
      <c r="F70" s="188"/>
      <c r="G70" s="188"/>
      <c r="H70" s="188"/>
      <c r="I70" s="189"/>
      <c r="J70" s="190">
        <f>J693</f>
        <v>0</v>
      </c>
      <c r="K70" s="191"/>
    </row>
    <row r="71" s="8" customFormat="1" ht="19.92" customHeight="1">
      <c r="B71" s="185"/>
      <c r="C71" s="186"/>
      <c r="D71" s="187" t="s">
        <v>253</v>
      </c>
      <c r="E71" s="188"/>
      <c r="F71" s="188"/>
      <c r="G71" s="188"/>
      <c r="H71" s="188"/>
      <c r="I71" s="189"/>
      <c r="J71" s="190">
        <f>J703</f>
        <v>0</v>
      </c>
      <c r="K71" s="191"/>
    </row>
    <row r="72" s="8" customFormat="1" ht="19.92" customHeight="1">
      <c r="B72" s="185"/>
      <c r="C72" s="186"/>
      <c r="D72" s="187" t="s">
        <v>342</v>
      </c>
      <c r="E72" s="188"/>
      <c r="F72" s="188"/>
      <c r="G72" s="188"/>
      <c r="H72" s="188"/>
      <c r="I72" s="189"/>
      <c r="J72" s="190">
        <f>J706</f>
        <v>0</v>
      </c>
      <c r="K72" s="191"/>
    </row>
    <row r="73" s="8" customFormat="1" ht="19.92" customHeight="1">
      <c r="B73" s="185"/>
      <c r="C73" s="186"/>
      <c r="D73" s="187" t="s">
        <v>343</v>
      </c>
      <c r="E73" s="188"/>
      <c r="F73" s="188"/>
      <c r="G73" s="188"/>
      <c r="H73" s="188"/>
      <c r="I73" s="189"/>
      <c r="J73" s="190">
        <f>J709</f>
        <v>0</v>
      </c>
      <c r="K73" s="191"/>
    </row>
    <row r="74" s="1" customFormat="1" ht="21.84" customHeight="1">
      <c r="B74" s="47"/>
      <c r="C74" s="48"/>
      <c r="D74" s="48"/>
      <c r="E74" s="48"/>
      <c r="F74" s="48"/>
      <c r="G74" s="48"/>
      <c r="H74" s="48"/>
      <c r="I74" s="145"/>
      <c r="J74" s="48"/>
      <c r="K74" s="52"/>
    </row>
    <row r="75" s="1" customFormat="1" ht="6.96" customHeight="1">
      <c r="B75" s="68"/>
      <c r="C75" s="69"/>
      <c r="D75" s="69"/>
      <c r="E75" s="69"/>
      <c r="F75" s="69"/>
      <c r="G75" s="69"/>
      <c r="H75" s="69"/>
      <c r="I75" s="167"/>
      <c r="J75" s="69"/>
      <c r="K75" s="70"/>
    </row>
    <row r="79" s="1" customFormat="1" ht="6.96" customHeight="1">
      <c r="B79" s="71"/>
      <c r="C79" s="72"/>
      <c r="D79" s="72"/>
      <c r="E79" s="72"/>
      <c r="F79" s="72"/>
      <c r="G79" s="72"/>
      <c r="H79" s="72"/>
      <c r="I79" s="170"/>
      <c r="J79" s="72"/>
      <c r="K79" s="72"/>
      <c r="L79" s="73"/>
    </row>
    <row r="80" s="1" customFormat="1" ht="36.96" customHeight="1">
      <c r="B80" s="47"/>
      <c r="C80" s="74" t="s">
        <v>120</v>
      </c>
      <c r="D80" s="75"/>
      <c r="E80" s="75"/>
      <c r="F80" s="75"/>
      <c r="G80" s="75"/>
      <c r="H80" s="75"/>
      <c r="I80" s="192"/>
      <c r="J80" s="75"/>
      <c r="K80" s="75"/>
      <c r="L80" s="73"/>
    </row>
    <row r="81" s="1" customFormat="1" ht="6.96" customHeight="1">
      <c r="B81" s="47"/>
      <c r="C81" s="75"/>
      <c r="D81" s="75"/>
      <c r="E81" s="75"/>
      <c r="F81" s="75"/>
      <c r="G81" s="75"/>
      <c r="H81" s="75"/>
      <c r="I81" s="192"/>
      <c r="J81" s="75"/>
      <c r="K81" s="75"/>
      <c r="L81" s="73"/>
    </row>
    <row r="82" s="1" customFormat="1" ht="14.4" customHeight="1">
      <c r="B82" s="47"/>
      <c r="C82" s="77" t="s">
        <v>18</v>
      </c>
      <c r="D82" s="75"/>
      <c r="E82" s="75"/>
      <c r="F82" s="75"/>
      <c r="G82" s="75"/>
      <c r="H82" s="75"/>
      <c r="I82" s="192"/>
      <c r="J82" s="75"/>
      <c r="K82" s="75"/>
      <c r="L82" s="73"/>
    </row>
    <row r="83" s="1" customFormat="1" ht="16.5" customHeight="1">
      <c r="B83" s="47"/>
      <c r="C83" s="75"/>
      <c r="D83" s="75"/>
      <c r="E83" s="193" t="str">
        <f>E7</f>
        <v>III/330 Nymburk, most ev. č. 330-003</v>
      </c>
      <c r="F83" s="77"/>
      <c r="G83" s="77"/>
      <c r="H83" s="77"/>
      <c r="I83" s="192"/>
      <c r="J83" s="75"/>
      <c r="K83" s="75"/>
      <c r="L83" s="73"/>
    </row>
    <row r="84" s="1" customFormat="1" ht="14.4" customHeight="1">
      <c r="B84" s="47"/>
      <c r="C84" s="77" t="s">
        <v>109</v>
      </c>
      <c r="D84" s="75"/>
      <c r="E84" s="75"/>
      <c r="F84" s="75"/>
      <c r="G84" s="75"/>
      <c r="H84" s="75"/>
      <c r="I84" s="192"/>
      <c r="J84" s="75"/>
      <c r="K84" s="75"/>
      <c r="L84" s="73"/>
    </row>
    <row r="85" s="1" customFormat="1" ht="17.25" customHeight="1">
      <c r="B85" s="47"/>
      <c r="C85" s="75"/>
      <c r="D85" s="75"/>
      <c r="E85" s="83" t="str">
        <f>E9</f>
        <v>SO 201 - Most ev.č. 330-003</v>
      </c>
      <c r="F85" s="75"/>
      <c r="G85" s="75"/>
      <c r="H85" s="75"/>
      <c r="I85" s="192"/>
      <c r="J85" s="75"/>
      <c r="K85" s="75"/>
      <c r="L85" s="73"/>
    </row>
    <row r="86" s="1" customFormat="1" ht="6.96" customHeight="1">
      <c r="B86" s="47"/>
      <c r="C86" s="75"/>
      <c r="D86" s="75"/>
      <c r="E86" s="75"/>
      <c r="F86" s="75"/>
      <c r="G86" s="75"/>
      <c r="H86" s="75"/>
      <c r="I86" s="192"/>
      <c r="J86" s="75"/>
      <c r="K86" s="75"/>
      <c r="L86" s="73"/>
    </row>
    <row r="87" s="1" customFormat="1" ht="18" customHeight="1">
      <c r="B87" s="47"/>
      <c r="C87" s="77" t="s">
        <v>24</v>
      </c>
      <c r="D87" s="75"/>
      <c r="E87" s="75"/>
      <c r="F87" s="194" t="str">
        <f>F12</f>
        <v>Nymburk</v>
      </c>
      <c r="G87" s="75"/>
      <c r="H87" s="75"/>
      <c r="I87" s="195" t="s">
        <v>25</v>
      </c>
      <c r="J87" s="86" t="str">
        <f>IF(J12="","",J12)</f>
        <v>9. 1. 2018</v>
      </c>
      <c r="K87" s="75"/>
      <c r="L87" s="73"/>
    </row>
    <row r="88" s="1" customFormat="1" ht="6.96" customHeight="1">
      <c r="B88" s="47"/>
      <c r="C88" s="75"/>
      <c r="D88" s="75"/>
      <c r="E88" s="75"/>
      <c r="F88" s="75"/>
      <c r="G88" s="75"/>
      <c r="H88" s="75"/>
      <c r="I88" s="192"/>
      <c r="J88" s="75"/>
      <c r="K88" s="75"/>
      <c r="L88" s="73"/>
    </row>
    <row r="89" s="1" customFormat="1">
      <c r="B89" s="47"/>
      <c r="C89" s="77" t="s">
        <v>29</v>
      </c>
      <c r="D89" s="75"/>
      <c r="E89" s="75"/>
      <c r="F89" s="194" t="str">
        <f>E15</f>
        <v>Středočeský kraj</v>
      </c>
      <c r="G89" s="75"/>
      <c r="H89" s="75"/>
      <c r="I89" s="195" t="s">
        <v>36</v>
      </c>
      <c r="J89" s="194" t="str">
        <f>E21</f>
        <v xml:space="preserve">VPÚ DECO PRAHA  a.s.</v>
      </c>
      <c r="K89" s="75"/>
      <c r="L89" s="73"/>
    </row>
    <row r="90" s="1" customFormat="1" ht="14.4" customHeight="1">
      <c r="B90" s="47"/>
      <c r="C90" s="77" t="s">
        <v>34</v>
      </c>
      <c r="D90" s="75"/>
      <c r="E90" s="75"/>
      <c r="F90" s="194" t="str">
        <f>IF(E18="","",E18)</f>
        <v/>
      </c>
      <c r="G90" s="75"/>
      <c r="H90" s="75"/>
      <c r="I90" s="192"/>
      <c r="J90" s="75"/>
      <c r="K90" s="75"/>
      <c r="L90" s="73"/>
    </row>
    <row r="91" s="1" customFormat="1" ht="10.32" customHeight="1">
      <c r="B91" s="47"/>
      <c r="C91" s="75"/>
      <c r="D91" s="75"/>
      <c r="E91" s="75"/>
      <c r="F91" s="75"/>
      <c r="G91" s="75"/>
      <c r="H91" s="75"/>
      <c r="I91" s="192"/>
      <c r="J91" s="75"/>
      <c r="K91" s="75"/>
      <c r="L91" s="73"/>
    </row>
    <row r="92" s="9" customFormat="1" ht="29.28" customHeight="1">
      <c r="B92" s="196"/>
      <c r="C92" s="197" t="s">
        <v>121</v>
      </c>
      <c r="D92" s="198" t="s">
        <v>61</v>
      </c>
      <c r="E92" s="198" t="s">
        <v>57</v>
      </c>
      <c r="F92" s="198" t="s">
        <v>122</v>
      </c>
      <c r="G92" s="198" t="s">
        <v>123</v>
      </c>
      <c r="H92" s="198" t="s">
        <v>124</v>
      </c>
      <c r="I92" s="199" t="s">
        <v>125</v>
      </c>
      <c r="J92" s="198" t="s">
        <v>113</v>
      </c>
      <c r="K92" s="200" t="s">
        <v>126</v>
      </c>
      <c r="L92" s="201"/>
      <c r="M92" s="103" t="s">
        <v>127</v>
      </c>
      <c r="N92" s="104" t="s">
        <v>46</v>
      </c>
      <c r="O92" s="104" t="s">
        <v>128</v>
      </c>
      <c r="P92" s="104" t="s">
        <v>129</v>
      </c>
      <c r="Q92" s="104" t="s">
        <v>130</v>
      </c>
      <c r="R92" s="104" t="s">
        <v>131</v>
      </c>
      <c r="S92" s="104" t="s">
        <v>132</v>
      </c>
      <c r="T92" s="105" t="s">
        <v>133</v>
      </c>
    </row>
    <row r="93" s="1" customFormat="1" ht="29.28" customHeight="1">
      <c r="B93" s="47"/>
      <c r="C93" s="109" t="s">
        <v>114</v>
      </c>
      <c r="D93" s="75"/>
      <c r="E93" s="75"/>
      <c r="F93" s="75"/>
      <c r="G93" s="75"/>
      <c r="H93" s="75"/>
      <c r="I93" s="192"/>
      <c r="J93" s="202">
        <f>BK93</f>
        <v>0</v>
      </c>
      <c r="K93" s="75"/>
      <c r="L93" s="73"/>
      <c r="M93" s="106"/>
      <c r="N93" s="107"/>
      <c r="O93" s="107"/>
      <c r="P93" s="203">
        <f>P94+P604+P692</f>
        <v>0</v>
      </c>
      <c r="Q93" s="107"/>
      <c r="R93" s="203">
        <f>R94+R604+R692</f>
        <v>321.85338257999996</v>
      </c>
      <c r="S93" s="107"/>
      <c r="T93" s="204">
        <f>T94+T604+T692</f>
        <v>643.78165000000013</v>
      </c>
      <c r="AT93" s="24" t="s">
        <v>75</v>
      </c>
      <c r="AU93" s="24" t="s">
        <v>115</v>
      </c>
      <c r="BK93" s="205">
        <f>BK94+BK604+BK692</f>
        <v>0</v>
      </c>
    </row>
    <row r="94" s="10" customFormat="1" ht="37.44" customHeight="1">
      <c r="B94" s="206"/>
      <c r="C94" s="207"/>
      <c r="D94" s="208" t="s">
        <v>75</v>
      </c>
      <c r="E94" s="209" t="s">
        <v>134</v>
      </c>
      <c r="F94" s="209" t="s">
        <v>135</v>
      </c>
      <c r="G94" s="207"/>
      <c r="H94" s="207"/>
      <c r="I94" s="210"/>
      <c r="J94" s="211">
        <f>BK94</f>
        <v>0</v>
      </c>
      <c r="K94" s="207"/>
      <c r="L94" s="212"/>
      <c r="M94" s="213"/>
      <c r="N94" s="214"/>
      <c r="O94" s="214"/>
      <c r="P94" s="215">
        <f>P95+P247+P283+P351+P408+P433+P457+P568+P602</f>
        <v>0</v>
      </c>
      <c r="Q94" s="214"/>
      <c r="R94" s="215">
        <f>R95+R247+R283+R351+R408+R433+R457+R568+R602</f>
        <v>319.96132687999994</v>
      </c>
      <c r="S94" s="214"/>
      <c r="T94" s="216">
        <f>T95+T247+T283+T351+T408+T433+T457+T568+T602</f>
        <v>643.78165000000013</v>
      </c>
      <c r="AR94" s="217" t="s">
        <v>84</v>
      </c>
      <c r="AT94" s="218" t="s">
        <v>75</v>
      </c>
      <c r="AU94" s="218" t="s">
        <v>76</v>
      </c>
      <c r="AY94" s="217" t="s">
        <v>136</v>
      </c>
      <c r="BK94" s="219">
        <f>BK95+BK247+BK283+BK351+BK408+BK433+BK457+BK568+BK602</f>
        <v>0</v>
      </c>
    </row>
    <row r="95" s="10" customFormat="1" ht="19.92" customHeight="1">
      <c r="B95" s="206"/>
      <c r="C95" s="207"/>
      <c r="D95" s="208" t="s">
        <v>75</v>
      </c>
      <c r="E95" s="220" t="s">
        <v>84</v>
      </c>
      <c r="F95" s="220" t="s">
        <v>137</v>
      </c>
      <c r="G95" s="207"/>
      <c r="H95" s="207"/>
      <c r="I95" s="210"/>
      <c r="J95" s="221">
        <f>BK95</f>
        <v>0</v>
      </c>
      <c r="K95" s="207"/>
      <c r="L95" s="212"/>
      <c r="M95" s="213"/>
      <c r="N95" s="214"/>
      <c r="O95" s="214"/>
      <c r="P95" s="215">
        <f>SUM(P96:P246)</f>
        <v>0</v>
      </c>
      <c r="Q95" s="214"/>
      <c r="R95" s="215">
        <f>SUM(R96:R246)</f>
        <v>25.369752039999998</v>
      </c>
      <c r="S95" s="214"/>
      <c r="T95" s="216">
        <f>SUM(T96:T246)</f>
        <v>453.60876000000007</v>
      </c>
      <c r="AR95" s="217" t="s">
        <v>84</v>
      </c>
      <c r="AT95" s="218" t="s">
        <v>75</v>
      </c>
      <c r="AU95" s="218" t="s">
        <v>84</v>
      </c>
      <c r="AY95" s="217" t="s">
        <v>136</v>
      </c>
      <c r="BK95" s="219">
        <f>SUM(BK96:BK246)</f>
        <v>0</v>
      </c>
    </row>
    <row r="96" s="1" customFormat="1" ht="25.5" customHeight="1">
      <c r="B96" s="47"/>
      <c r="C96" s="222" t="s">
        <v>84</v>
      </c>
      <c r="D96" s="222" t="s">
        <v>138</v>
      </c>
      <c r="E96" s="223" t="s">
        <v>147</v>
      </c>
      <c r="F96" s="224" t="s">
        <v>148</v>
      </c>
      <c r="G96" s="225" t="s">
        <v>149</v>
      </c>
      <c r="H96" s="226">
        <v>139.44</v>
      </c>
      <c r="I96" s="227"/>
      <c r="J96" s="228">
        <f>ROUND(I96*H96,2)</f>
        <v>0</v>
      </c>
      <c r="K96" s="224" t="s">
        <v>142</v>
      </c>
      <c r="L96" s="73"/>
      <c r="M96" s="229" t="s">
        <v>31</v>
      </c>
      <c r="N96" s="230" t="s">
        <v>47</v>
      </c>
      <c r="O96" s="48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4" t="s">
        <v>143</v>
      </c>
      <c r="AT96" s="24" t="s">
        <v>138</v>
      </c>
      <c r="AU96" s="24" t="s">
        <v>87</v>
      </c>
      <c r="AY96" s="24" t="s">
        <v>136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4" t="s">
        <v>84</v>
      </c>
      <c r="BK96" s="233">
        <f>ROUND(I96*H96,2)</f>
        <v>0</v>
      </c>
      <c r="BL96" s="24" t="s">
        <v>143</v>
      </c>
      <c r="BM96" s="24" t="s">
        <v>344</v>
      </c>
    </row>
    <row r="97" s="1" customFormat="1">
      <c r="B97" s="47"/>
      <c r="C97" s="75"/>
      <c r="D97" s="236" t="s">
        <v>151</v>
      </c>
      <c r="E97" s="75"/>
      <c r="F97" s="246" t="s">
        <v>345</v>
      </c>
      <c r="G97" s="75"/>
      <c r="H97" s="75"/>
      <c r="I97" s="192"/>
      <c r="J97" s="75"/>
      <c r="K97" s="75"/>
      <c r="L97" s="73"/>
      <c r="M97" s="247"/>
      <c r="N97" s="48"/>
      <c r="O97" s="48"/>
      <c r="P97" s="48"/>
      <c r="Q97" s="48"/>
      <c r="R97" s="48"/>
      <c r="S97" s="48"/>
      <c r="T97" s="96"/>
      <c r="AT97" s="24" t="s">
        <v>151</v>
      </c>
      <c r="AU97" s="24" t="s">
        <v>87</v>
      </c>
    </row>
    <row r="98" s="11" customFormat="1">
      <c r="B98" s="234"/>
      <c r="C98" s="235"/>
      <c r="D98" s="236" t="s">
        <v>145</v>
      </c>
      <c r="E98" s="237" t="s">
        <v>31</v>
      </c>
      <c r="F98" s="238" t="s">
        <v>346</v>
      </c>
      <c r="G98" s="235"/>
      <c r="H98" s="239">
        <v>139.44</v>
      </c>
      <c r="I98" s="240"/>
      <c r="J98" s="235"/>
      <c r="K98" s="235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145</v>
      </c>
      <c r="AU98" s="245" t="s">
        <v>87</v>
      </c>
      <c r="AV98" s="11" t="s">
        <v>87</v>
      </c>
      <c r="AW98" s="11" t="s">
        <v>40</v>
      </c>
      <c r="AX98" s="11" t="s">
        <v>84</v>
      </c>
      <c r="AY98" s="245" t="s">
        <v>136</v>
      </c>
    </row>
    <row r="99" s="1" customFormat="1" ht="16.5" customHeight="1">
      <c r="B99" s="47"/>
      <c r="C99" s="222" t="s">
        <v>87</v>
      </c>
      <c r="D99" s="222" t="s">
        <v>138</v>
      </c>
      <c r="E99" s="223" t="s">
        <v>347</v>
      </c>
      <c r="F99" s="224" t="s">
        <v>348</v>
      </c>
      <c r="G99" s="225" t="s">
        <v>202</v>
      </c>
      <c r="H99" s="226">
        <v>2</v>
      </c>
      <c r="I99" s="227"/>
      <c r="J99" s="228">
        <f>ROUND(I99*H99,2)</f>
        <v>0</v>
      </c>
      <c r="K99" s="224" t="s">
        <v>142</v>
      </c>
      <c r="L99" s="73"/>
      <c r="M99" s="229" t="s">
        <v>31</v>
      </c>
      <c r="N99" s="230" t="s">
        <v>47</v>
      </c>
      <c r="O99" s="48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AR99" s="24" t="s">
        <v>143</v>
      </c>
      <c r="AT99" s="24" t="s">
        <v>138</v>
      </c>
      <c r="AU99" s="24" t="s">
        <v>87</v>
      </c>
      <c r="AY99" s="24" t="s">
        <v>136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4" t="s">
        <v>84</v>
      </c>
      <c r="BK99" s="233">
        <f>ROUND(I99*H99,2)</f>
        <v>0</v>
      </c>
      <c r="BL99" s="24" t="s">
        <v>143</v>
      </c>
      <c r="BM99" s="24" t="s">
        <v>349</v>
      </c>
    </row>
    <row r="100" s="1" customFormat="1">
      <c r="B100" s="47"/>
      <c r="C100" s="75"/>
      <c r="D100" s="236" t="s">
        <v>151</v>
      </c>
      <c r="E100" s="75"/>
      <c r="F100" s="246" t="s">
        <v>350</v>
      </c>
      <c r="G100" s="75"/>
      <c r="H100" s="75"/>
      <c r="I100" s="192"/>
      <c r="J100" s="75"/>
      <c r="K100" s="75"/>
      <c r="L100" s="73"/>
      <c r="M100" s="247"/>
      <c r="N100" s="48"/>
      <c r="O100" s="48"/>
      <c r="P100" s="48"/>
      <c r="Q100" s="48"/>
      <c r="R100" s="48"/>
      <c r="S100" s="48"/>
      <c r="T100" s="96"/>
      <c r="AT100" s="24" t="s">
        <v>151</v>
      </c>
      <c r="AU100" s="24" t="s">
        <v>87</v>
      </c>
    </row>
    <row r="101" s="1" customFormat="1" ht="16.5" customHeight="1">
      <c r="B101" s="47"/>
      <c r="C101" s="222" t="s">
        <v>154</v>
      </c>
      <c r="D101" s="222" t="s">
        <v>138</v>
      </c>
      <c r="E101" s="223" t="s">
        <v>351</v>
      </c>
      <c r="F101" s="224" t="s">
        <v>352</v>
      </c>
      <c r="G101" s="225" t="s">
        <v>247</v>
      </c>
      <c r="H101" s="226">
        <v>1</v>
      </c>
      <c r="I101" s="227"/>
      <c r="J101" s="228">
        <f>ROUND(I101*H101,2)</f>
        <v>0</v>
      </c>
      <c r="K101" s="224" t="s">
        <v>31</v>
      </c>
      <c r="L101" s="73"/>
      <c r="M101" s="229" t="s">
        <v>31</v>
      </c>
      <c r="N101" s="230" t="s">
        <v>47</v>
      </c>
      <c r="O101" s="48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AR101" s="24" t="s">
        <v>143</v>
      </c>
      <c r="AT101" s="24" t="s">
        <v>138</v>
      </c>
      <c r="AU101" s="24" t="s">
        <v>87</v>
      </c>
      <c r="AY101" s="24" t="s">
        <v>136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84</v>
      </c>
      <c r="BK101" s="233">
        <f>ROUND(I101*H101,2)</f>
        <v>0</v>
      </c>
      <c r="BL101" s="24" t="s">
        <v>143</v>
      </c>
      <c r="BM101" s="24" t="s">
        <v>353</v>
      </c>
    </row>
    <row r="102" s="1" customFormat="1">
      <c r="B102" s="47"/>
      <c r="C102" s="75"/>
      <c r="D102" s="236" t="s">
        <v>151</v>
      </c>
      <c r="E102" s="75"/>
      <c r="F102" s="246" t="s">
        <v>354</v>
      </c>
      <c r="G102" s="75"/>
      <c r="H102" s="75"/>
      <c r="I102" s="192"/>
      <c r="J102" s="75"/>
      <c r="K102" s="75"/>
      <c r="L102" s="73"/>
      <c r="M102" s="247"/>
      <c r="N102" s="48"/>
      <c r="O102" s="48"/>
      <c r="P102" s="48"/>
      <c r="Q102" s="48"/>
      <c r="R102" s="48"/>
      <c r="S102" s="48"/>
      <c r="T102" s="96"/>
      <c r="AT102" s="24" t="s">
        <v>151</v>
      </c>
      <c r="AU102" s="24" t="s">
        <v>87</v>
      </c>
    </row>
    <row r="103" s="1" customFormat="1" ht="16.5" customHeight="1">
      <c r="B103" s="47"/>
      <c r="C103" s="222" t="s">
        <v>143</v>
      </c>
      <c r="D103" s="222" t="s">
        <v>138</v>
      </c>
      <c r="E103" s="223" t="s">
        <v>355</v>
      </c>
      <c r="F103" s="224" t="s">
        <v>356</v>
      </c>
      <c r="G103" s="225" t="s">
        <v>202</v>
      </c>
      <c r="H103" s="226">
        <v>2</v>
      </c>
      <c r="I103" s="227"/>
      <c r="J103" s="228">
        <f>ROUND(I103*H103,2)</f>
        <v>0</v>
      </c>
      <c r="K103" s="224" t="s">
        <v>142</v>
      </c>
      <c r="L103" s="73"/>
      <c r="M103" s="229" t="s">
        <v>31</v>
      </c>
      <c r="N103" s="230" t="s">
        <v>47</v>
      </c>
      <c r="O103" s="48"/>
      <c r="P103" s="231">
        <f>O103*H103</f>
        <v>0</v>
      </c>
      <c r="Q103" s="231">
        <v>5.0000000000000002E-05</v>
      </c>
      <c r="R103" s="231">
        <f>Q103*H103</f>
        <v>0.00010000000000000001</v>
      </c>
      <c r="S103" s="231">
        <v>0</v>
      </c>
      <c r="T103" s="232">
        <f>S103*H103</f>
        <v>0</v>
      </c>
      <c r="AR103" s="24" t="s">
        <v>143</v>
      </c>
      <c r="AT103" s="24" t="s">
        <v>138</v>
      </c>
      <c r="AU103" s="24" t="s">
        <v>87</v>
      </c>
      <c r="AY103" s="24" t="s">
        <v>136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4" t="s">
        <v>84</v>
      </c>
      <c r="BK103" s="233">
        <f>ROUND(I103*H103,2)</f>
        <v>0</v>
      </c>
      <c r="BL103" s="24" t="s">
        <v>143</v>
      </c>
      <c r="BM103" s="24" t="s">
        <v>357</v>
      </c>
    </row>
    <row r="104" s="1" customFormat="1">
      <c r="B104" s="47"/>
      <c r="C104" s="75"/>
      <c r="D104" s="236" t="s">
        <v>151</v>
      </c>
      <c r="E104" s="75"/>
      <c r="F104" s="246" t="s">
        <v>358</v>
      </c>
      <c r="G104" s="75"/>
      <c r="H104" s="75"/>
      <c r="I104" s="192"/>
      <c r="J104" s="75"/>
      <c r="K104" s="75"/>
      <c r="L104" s="73"/>
      <c r="M104" s="247"/>
      <c r="N104" s="48"/>
      <c r="O104" s="48"/>
      <c r="P104" s="48"/>
      <c r="Q104" s="48"/>
      <c r="R104" s="48"/>
      <c r="S104" s="48"/>
      <c r="T104" s="96"/>
      <c r="AT104" s="24" t="s">
        <v>151</v>
      </c>
      <c r="AU104" s="24" t="s">
        <v>87</v>
      </c>
    </row>
    <row r="105" s="1" customFormat="1" ht="16.5" customHeight="1">
      <c r="B105" s="47"/>
      <c r="C105" s="222" t="s">
        <v>165</v>
      </c>
      <c r="D105" s="222" t="s">
        <v>138</v>
      </c>
      <c r="E105" s="223" t="s">
        <v>359</v>
      </c>
      <c r="F105" s="224" t="s">
        <v>360</v>
      </c>
      <c r="G105" s="225" t="s">
        <v>149</v>
      </c>
      <c r="H105" s="226">
        <v>448.23000000000002</v>
      </c>
      <c r="I105" s="227"/>
      <c r="J105" s="228">
        <f>ROUND(I105*H105,2)</f>
        <v>0</v>
      </c>
      <c r="K105" s="224" t="s">
        <v>142</v>
      </c>
      <c r="L105" s="73"/>
      <c r="M105" s="229" t="s">
        <v>31</v>
      </c>
      <c r="N105" s="230" t="s">
        <v>47</v>
      </c>
      <c r="O105" s="48"/>
      <c r="P105" s="231">
        <f>O105*H105</f>
        <v>0</v>
      </c>
      <c r="Q105" s="231">
        <v>0</v>
      </c>
      <c r="R105" s="231">
        <f>Q105*H105</f>
        <v>0</v>
      </c>
      <c r="S105" s="231">
        <v>0.44</v>
      </c>
      <c r="T105" s="232">
        <f>S105*H105</f>
        <v>197.22120000000001</v>
      </c>
      <c r="AR105" s="24" t="s">
        <v>143</v>
      </c>
      <c r="AT105" s="24" t="s">
        <v>138</v>
      </c>
      <c r="AU105" s="24" t="s">
        <v>87</v>
      </c>
      <c r="AY105" s="24" t="s">
        <v>136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84</v>
      </c>
      <c r="BK105" s="233">
        <f>ROUND(I105*H105,2)</f>
        <v>0</v>
      </c>
      <c r="BL105" s="24" t="s">
        <v>143</v>
      </c>
      <c r="BM105" s="24" t="s">
        <v>361</v>
      </c>
    </row>
    <row r="106" s="1" customFormat="1">
      <c r="B106" s="47"/>
      <c r="C106" s="75"/>
      <c r="D106" s="236" t="s">
        <v>151</v>
      </c>
      <c r="E106" s="75"/>
      <c r="F106" s="246" t="s">
        <v>362</v>
      </c>
      <c r="G106" s="75"/>
      <c r="H106" s="75"/>
      <c r="I106" s="192"/>
      <c r="J106" s="75"/>
      <c r="K106" s="75"/>
      <c r="L106" s="73"/>
      <c r="M106" s="247"/>
      <c r="N106" s="48"/>
      <c r="O106" s="48"/>
      <c r="P106" s="48"/>
      <c r="Q106" s="48"/>
      <c r="R106" s="48"/>
      <c r="S106" s="48"/>
      <c r="T106" s="96"/>
      <c r="AT106" s="24" t="s">
        <v>151</v>
      </c>
      <c r="AU106" s="24" t="s">
        <v>87</v>
      </c>
    </row>
    <row r="107" s="13" customFormat="1">
      <c r="B107" s="266"/>
      <c r="C107" s="267"/>
      <c r="D107" s="236" t="s">
        <v>145</v>
      </c>
      <c r="E107" s="268" t="s">
        <v>31</v>
      </c>
      <c r="F107" s="269" t="s">
        <v>363</v>
      </c>
      <c r="G107" s="267"/>
      <c r="H107" s="268" t="s">
        <v>31</v>
      </c>
      <c r="I107" s="270"/>
      <c r="J107" s="267"/>
      <c r="K107" s="267"/>
      <c r="L107" s="271"/>
      <c r="M107" s="272"/>
      <c r="N107" s="273"/>
      <c r="O107" s="273"/>
      <c r="P107" s="273"/>
      <c r="Q107" s="273"/>
      <c r="R107" s="273"/>
      <c r="S107" s="273"/>
      <c r="T107" s="274"/>
      <c r="AT107" s="275" t="s">
        <v>145</v>
      </c>
      <c r="AU107" s="275" t="s">
        <v>87</v>
      </c>
      <c r="AV107" s="13" t="s">
        <v>84</v>
      </c>
      <c r="AW107" s="13" t="s">
        <v>40</v>
      </c>
      <c r="AX107" s="13" t="s">
        <v>76</v>
      </c>
      <c r="AY107" s="275" t="s">
        <v>136</v>
      </c>
    </row>
    <row r="108" s="11" customFormat="1">
      <c r="B108" s="234"/>
      <c r="C108" s="235"/>
      <c r="D108" s="236" t="s">
        <v>145</v>
      </c>
      <c r="E108" s="237" t="s">
        <v>31</v>
      </c>
      <c r="F108" s="238" t="s">
        <v>364</v>
      </c>
      <c r="G108" s="235"/>
      <c r="H108" s="239">
        <v>205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145</v>
      </c>
      <c r="AU108" s="245" t="s">
        <v>87</v>
      </c>
      <c r="AV108" s="11" t="s">
        <v>87</v>
      </c>
      <c r="AW108" s="11" t="s">
        <v>40</v>
      </c>
      <c r="AX108" s="11" t="s">
        <v>76</v>
      </c>
      <c r="AY108" s="245" t="s">
        <v>136</v>
      </c>
    </row>
    <row r="109" s="11" customFormat="1">
      <c r="B109" s="234"/>
      <c r="C109" s="235"/>
      <c r="D109" s="236" t="s">
        <v>145</v>
      </c>
      <c r="E109" s="237" t="s">
        <v>31</v>
      </c>
      <c r="F109" s="238" t="s">
        <v>365</v>
      </c>
      <c r="G109" s="235"/>
      <c r="H109" s="239">
        <v>200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145</v>
      </c>
      <c r="AU109" s="245" t="s">
        <v>87</v>
      </c>
      <c r="AV109" s="11" t="s">
        <v>87</v>
      </c>
      <c r="AW109" s="11" t="s">
        <v>40</v>
      </c>
      <c r="AX109" s="11" t="s">
        <v>76</v>
      </c>
      <c r="AY109" s="245" t="s">
        <v>136</v>
      </c>
    </row>
    <row r="110" s="11" customFormat="1">
      <c r="B110" s="234"/>
      <c r="C110" s="235"/>
      <c r="D110" s="236" t="s">
        <v>145</v>
      </c>
      <c r="E110" s="237" t="s">
        <v>31</v>
      </c>
      <c r="F110" s="238" t="s">
        <v>366</v>
      </c>
      <c r="G110" s="235"/>
      <c r="H110" s="239">
        <v>43.229999999999997</v>
      </c>
      <c r="I110" s="240"/>
      <c r="J110" s="235"/>
      <c r="K110" s="235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145</v>
      </c>
      <c r="AU110" s="245" t="s">
        <v>87</v>
      </c>
      <c r="AV110" s="11" t="s">
        <v>87</v>
      </c>
      <c r="AW110" s="11" t="s">
        <v>40</v>
      </c>
      <c r="AX110" s="11" t="s">
        <v>76</v>
      </c>
      <c r="AY110" s="245" t="s">
        <v>136</v>
      </c>
    </row>
    <row r="111" s="12" customFormat="1">
      <c r="B111" s="251"/>
      <c r="C111" s="252"/>
      <c r="D111" s="236" t="s">
        <v>145</v>
      </c>
      <c r="E111" s="253" t="s">
        <v>31</v>
      </c>
      <c r="F111" s="254" t="s">
        <v>215</v>
      </c>
      <c r="G111" s="252"/>
      <c r="H111" s="255">
        <v>448.23000000000002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AT111" s="261" t="s">
        <v>145</v>
      </c>
      <c r="AU111" s="261" t="s">
        <v>87</v>
      </c>
      <c r="AV111" s="12" t="s">
        <v>143</v>
      </c>
      <c r="AW111" s="12" t="s">
        <v>40</v>
      </c>
      <c r="AX111" s="12" t="s">
        <v>84</v>
      </c>
      <c r="AY111" s="261" t="s">
        <v>136</v>
      </c>
    </row>
    <row r="112" s="1" customFormat="1" ht="16.5" customHeight="1">
      <c r="B112" s="47"/>
      <c r="C112" s="222" t="s">
        <v>171</v>
      </c>
      <c r="D112" s="222" t="s">
        <v>138</v>
      </c>
      <c r="E112" s="223" t="s">
        <v>367</v>
      </c>
      <c r="F112" s="224" t="s">
        <v>368</v>
      </c>
      <c r="G112" s="225" t="s">
        <v>149</v>
      </c>
      <c r="H112" s="226">
        <v>448.23000000000002</v>
      </c>
      <c r="I112" s="227"/>
      <c r="J112" s="228">
        <f>ROUND(I112*H112,2)</f>
        <v>0</v>
      </c>
      <c r="K112" s="224" t="s">
        <v>142</v>
      </c>
      <c r="L112" s="73"/>
      <c r="M112" s="229" t="s">
        <v>31</v>
      </c>
      <c r="N112" s="230" t="s">
        <v>47</v>
      </c>
      <c r="O112" s="48"/>
      <c r="P112" s="231">
        <f>O112*H112</f>
        <v>0</v>
      </c>
      <c r="Q112" s="231">
        <v>0</v>
      </c>
      <c r="R112" s="231">
        <f>Q112*H112</f>
        <v>0</v>
      </c>
      <c r="S112" s="231">
        <v>0.316</v>
      </c>
      <c r="T112" s="232">
        <f>S112*H112</f>
        <v>141.64068</v>
      </c>
      <c r="AR112" s="24" t="s">
        <v>143</v>
      </c>
      <c r="AT112" s="24" t="s">
        <v>138</v>
      </c>
      <c r="AU112" s="24" t="s">
        <v>87</v>
      </c>
      <c r="AY112" s="24" t="s">
        <v>136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24" t="s">
        <v>84</v>
      </c>
      <c r="BK112" s="233">
        <f>ROUND(I112*H112,2)</f>
        <v>0</v>
      </c>
      <c r="BL112" s="24" t="s">
        <v>143</v>
      </c>
      <c r="BM112" s="24" t="s">
        <v>369</v>
      </c>
    </row>
    <row r="113" s="1" customFormat="1">
      <c r="B113" s="47"/>
      <c r="C113" s="75"/>
      <c r="D113" s="236" t="s">
        <v>151</v>
      </c>
      <c r="E113" s="75"/>
      <c r="F113" s="246" t="s">
        <v>370</v>
      </c>
      <c r="G113" s="75"/>
      <c r="H113" s="75"/>
      <c r="I113" s="192"/>
      <c r="J113" s="75"/>
      <c r="K113" s="75"/>
      <c r="L113" s="73"/>
      <c r="M113" s="247"/>
      <c r="N113" s="48"/>
      <c r="O113" s="48"/>
      <c r="P113" s="48"/>
      <c r="Q113" s="48"/>
      <c r="R113" s="48"/>
      <c r="S113" s="48"/>
      <c r="T113" s="96"/>
      <c r="AT113" s="24" t="s">
        <v>151</v>
      </c>
      <c r="AU113" s="24" t="s">
        <v>87</v>
      </c>
    </row>
    <row r="114" s="13" customFormat="1">
      <c r="B114" s="266"/>
      <c r="C114" s="267"/>
      <c r="D114" s="236" t="s">
        <v>145</v>
      </c>
      <c r="E114" s="268" t="s">
        <v>31</v>
      </c>
      <c r="F114" s="269" t="s">
        <v>363</v>
      </c>
      <c r="G114" s="267"/>
      <c r="H114" s="268" t="s">
        <v>31</v>
      </c>
      <c r="I114" s="270"/>
      <c r="J114" s="267"/>
      <c r="K114" s="267"/>
      <c r="L114" s="271"/>
      <c r="M114" s="272"/>
      <c r="N114" s="273"/>
      <c r="O114" s="273"/>
      <c r="P114" s="273"/>
      <c r="Q114" s="273"/>
      <c r="R114" s="273"/>
      <c r="S114" s="273"/>
      <c r="T114" s="274"/>
      <c r="AT114" s="275" t="s">
        <v>145</v>
      </c>
      <c r="AU114" s="275" t="s">
        <v>87</v>
      </c>
      <c r="AV114" s="13" t="s">
        <v>84</v>
      </c>
      <c r="AW114" s="13" t="s">
        <v>40</v>
      </c>
      <c r="AX114" s="13" t="s">
        <v>76</v>
      </c>
      <c r="AY114" s="275" t="s">
        <v>136</v>
      </c>
    </row>
    <row r="115" s="11" customFormat="1">
      <c r="B115" s="234"/>
      <c r="C115" s="235"/>
      <c r="D115" s="236" t="s">
        <v>145</v>
      </c>
      <c r="E115" s="237" t="s">
        <v>31</v>
      </c>
      <c r="F115" s="238" t="s">
        <v>364</v>
      </c>
      <c r="G115" s="235"/>
      <c r="H115" s="239">
        <v>205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145</v>
      </c>
      <c r="AU115" s="245" t="s">
        <v>87</v>
      </c>
      <c r="AV115" s="11" t="s">
        <v>87</v>
      </c>
      <c r="AW115" s="11" t="s">
        <v>40</v>
      </c>
      <c r="AX115" s="11" t="s">
        <v>76</v>
      </c>
      <c r="AY115" s="245" t="s">
        <v>136</v>
      </c>
    </row>
    <row r="116" s="11" customFormat="1">
      <c r="B116" s="234"/>
      <c r="C116" s="235"/>
      <c r="D116" s="236" t="s">
        <v>145</v>
      </c>
      <c r="E116" s="237" t="s">
        <v>31</v>
      </c>
      <c r="F116" s="238" t="s">
        <v>365</v>
      </c>
      <c r="G116" s="235"/>
      <c r="H116" s="239">
        <v>200</v>
      </c>
      <c r="I116" s="240"/>
      <c r="J116" s="235"/>
      <c r="K116" s="235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145</v>
      </c>
      <c r="AU116" s="245" t="s">
        <v>87</v>
      </c>
      <c r="AV116" s="11" t="s">
        <v>87</v>
      </c>
      <c r="AW116" s="11" t="s">
        <v>40</v>
      </c>
      <c r="AX116" s="11" t="s">
        <v>76</v>
      </c>
      <c r="AY116" s="245" t="s">
        <v>136</v>
      </c>
    </row>
    <row r="117" s="11" customFormat="1">
      <c r="B117" s="234"/>
      <c r="C117" s="235"/>
      <c r="D117" s="236" t="s">
        <v>145</v>
      </c>
      <c r="E117" s="237" t="s">
        <v>31</v>
      </c>
      <c r="F117" s="238" t="s">
        <v>366</v>
      </c>
      <c r="G117" s="235"/>
      <c r="H117" s="239">
        <v>43.229999999999997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145</v>
      </c>
      <c r="AU117" s="245" t="s">
        <v>87</v>
      </c>
      <c r="AV117" s="11" t="s">
        <v>87</v>
      </c>
      <c r="AW117" s="11" t="s">
        <v>40</v>
      </c>
      <c r="AX117" s="11" t="s">
        <v>76</v>
      </c>
      <c r="AY117" s="245" t="s">
        <v>136</v>
      </c>
    </row>
    <row r="118" s="12" customFormat="1">
      <c r="B118" s="251"/>
      <c r="C118" s="252"/>
      <c r="D118" s="236" t="s">
        <v>145</v>
      </c>
      <c r="E118" s="253" t="s">
        <v>31</v>
      </c>
      <c r="F118" s="254" t="s">
        <v>215</v>
      </c>
      <c r="G118" s="252"/>
      <c r="H118" s="255">
        <v>448.23000000000002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AT118" s="261" t="s">
        <v>145</v>
      </c>
      <c r="AU118" s="261" t="s">
        <v>87</v>
      </c>
      <c r="AV118" s="12" t="s">
        <v>143</v>
      </c>
      <c r="AW118" s="12" t="s">
        <v>40</v>
      </c>
      <c r="AX118" s="12" t="s">
        <v>84</v>
      </c>
      <c r="AY118" s="261" t="s">
        <v>136</v>
      </c>
    </row>
    <row r="119" s="1" customFormat="1" ht="25.5" customHeight="1">
      <c r="B119" s="47"/>
      <c r="C119" s="222" t="s">
        <v>179</v>
      </c>
      <c r="D119" s="222" t="s">
        <v>138</v>
      </c>
      <c r="E119" s="223" t="s">
        <v>371</v>
      </c>
      <c r="F119" s="224" t="s">
        <v>372</v>
      </c>
      <c r="G119" s="225" t="s">
        <v>149</v>
      </c>
      <c r="H119" s="226">
        <v>448.23000000000002</v>
      </c>
      <c r="I119" s="227"/>
      <c r="J119" s="228">
        <f>ROUND(I119*H119,2)</f>
        <v>0</v>
      </c>
      <c r="K119" s="224" t="s">
        <v>142</v>
      </c>
      <c r="L119" s="73"/>
      <c r="M119" s="229" t="s">
        <v>31</v>
      </c>
      <c r="N119" s="230" t="s">
        <v>47</v>
      </c>
      <c r="O119" s="48"/>
      <c r="P119" s="231">
        <f>O119*H119</f>
        <v>0</v>
      </c>
      <c r="Q119" s="231">
        <v>8.0000000000000007E-05</v>
      </c>
      <c r="R119" s="231">
        <f>Q119*H119</f>
        <v>0.035858400000000006</v>
      </c>
      <c r="S119" s="231">
        <v>0.25600000000000001</v>
      </c>
      <c r="T119" s="232">
        <f>S119*H119</f>
        <v>114.74688</v>
      </c>
      <c r="AR119" s="24" t="s">
        <v>143</v>
      </c>
      <c r="AT119" s="24" t="s">
        <v>138</v>
      </c>
      <c r="AU119" s="24" t="s">
        <v>87</v>
      </c>
      <c r="AY119" s="24" t="s">
        <v>136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24" t="s">
        <v>84</v>
      </c>
      <c r="BK119" s="233">
        <f>ROUND(I119*H119,2)</f>
        <v>0</v>
      </c>
      <c r="BL119" s="24" t="s">
        <v>143</v>
      </c>
      <c r="BM119" s="24" t="s">
        <v>373</v>
      </c>
    </row>
    <row r="120" s="1" customFormat="1">
      <c r="B120" s="47"/>
      <c r="C120" s="75"/>
      <c r="D120" s="236" t="s">
        <v>151</v>
      </c>
      <c r="E120" s="75"/>
      <c r="F120" s="246" t="s">
        <v>374</v>
      </c>
      <c r="G120" s="75"/>
      <c r="H120" s="75"/>
      <c r="I120" s="192"/>
      <c r="J120" s="75"/>
      <c r="K120" s="75"/>
      <c r="L120" s="73"/>
      <c r="M120" s="247"/>
      <c r="N120" s="48"/>
      <c r="O120" s="48"/>
      <c r="P120" s="48"/>
      <c r="Q120" s="48"/>
      <c r="R120" s="48"/>
      <c r="S120" s="48"/>
      <c r="T120" s="96"/>
      <c r="AT120" s="24" t="s">
        <v>151</v>
      </c>
      <c r="AU120" s="24" t="s">
        <v>87</v>
      </c>
    </row>
    <row r="121" s="13" customFormat="1">
      <c r="B121" s="266"/>
      <c r="C121" s="267"/>
      <c r="D121" s="236" t="s">
        <v>145</v>
      </c>
      <c r="E121" s="268" t="s">
        <v>31</v>
      </c>
      <c r="F121" s="269" t="s">
        <v>375</v>
      </c>
      <c r="G121" s="267"/>
      <c r="H121" s="268" t="s">
        <v>31</v>
      </c>
      <c r="I121" s="270"/>
      <c r="J121" s="267"/>
      <c r="K121" s="267"/>
      <c r="L121" s="271"/>
      <c r="M121" s="272"/>
      <c r="N121" s="273"/>
      <c r="O121" s="273"/>
      <c r="P121" s="273"/>
      <c r="Q121" s="273"/>
      <c r="R121" s="273"/>
      <c r="S121" s="273"/>
      <c r="T121" s="274"/>
      <c r="AT121" s="275" t="s">
        <v>145</v>
      </c>
      <c r="AU121" s="275" t="s">
        <v>87</v>
      </c>
      <c r="AV121" s="13" t="s">
        <v>84</v>
      </c>
      <c r="AW121" s="13" t="s">
        <v>40</v>
      </c>
      <c r="AX121" s="13" t="s">
        <v>76</v>
      </c>
      <c r="AY121" s="275" t="s">
        <v>136</v>
      </c>
    </row>
    <row r="122" s="11" customFormat="1">
      <c r="B122" s="234"/>
      <c r="C122" s="235"/>
      <c r="D122" s="236" t="s">
        <v>145</v>
      </c>
      <c r="E122" s="237" t="s">
        <v>31</v>
      </c>
      <c r="F122" s="238" t="s">
        <v>364</v>
      </c>
      <c r="G122" s="235"/>
      <c r="H122" s="239">
        <v>205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145</v>
      </c>
      <c r="AU122" s="245" t="s">
        <v>87</v>
      </c>
      <c r="AV122" s="11" t="s">
        <v>87</v>
      </c>
      <c r="AW122" s="11" t="s">
        <v>40</v>
      </c>
      <c r="AX122" s="11" t="s">
        <v>76</v>
      </c>
      <c r="AY122" s="245" t="s">
        <v>136</v>
      </c>
    </row>
    <row r="123" s="11" customFormat="1">
      <c r="B123" s="234"/>
      <c r="C123" s="235"/>
      <c r="D123" s="236" t="s">
        <v>145</v>
      </c>
      <c r="E123" s="237" t="s">
        <v>31</v>
      </c>
      <c r="F123" s="238" t="s">
        <v>365</v>
      </c>
      <c r="G123" s="235"/>
      <c r="H123" s="239">
        <v>200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145</v>
      </c>
      <c r="AU123" s="245" t="s">
        <v>87</v>
      </c>
      <c r="AV123" s="11" t="s">
        <v>87</v>
      </c>
      <c r="AW123" s="11" t="s">
        <v>40</v>
      </c>
      <c r="AX123" s="11" t="s">
        <v>76</v>
      </c>
      <c r="AY123" s="245" t="s">
        <v>136</v>
      </c>
    </row>
    <row r="124" s="11" customFormat="1">
      <c r="B124" s="234"/>
      <c r="C124" s="235"/>
      <c r="D124" s="236" t="s">
        <v>145</v>
      </c>
      <c r="E124" s="237" t="s">
        <v>31</v>
      </c>
      <c r="F124" s="238" t="s">
        <v>366</v>
      </c>
      <c r="G124" s="235"/>
      <c r="H124" s="239">
        <v>43.229999999999997</v>
      </c>
      <c r="I124" s="240"/>
      <c r="J124" s="235"/>
      <c r="K124" s="235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145</v>
      </c>
      <c r="AU124" s="245" t="s">
        <v>87</v>
      </c>
      <c r="AV124" s="11" t="s">
        <v>87</v>
      </c>
      <c r="AW124" s="11" t="s">
        <v>40</v>
      </c>
      <c r="AX124" s="11" t="s">
        <v>76</v>
      </c>
      <c r="AY124" s="245" t="s">
        <v>136</v>
      </c>
    </row>
    <row r="125" s="12" customFormat="1">
      <c r="B125" s="251"/>
      <c r="C125" s="252"/>
      <c r="D125" s="236" t="s">
        <v>145</v>
      </c>
      <c r="E125" s="253" t="s">
        <v>31</v>
      </c>
      <c r="F125" s="254" t="s">
        <v>215</v>
      </c>
      <c r="G125" s="252"/>
      <c r="H125" s="255">
        <v>448.23000000000002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AT125" s="261" t="s">
        <v>145</v>
      </c>
      <c r="AU125" s="261" t="s">
        <v>87</v>
      </c>
      <c r="AV125" s="12" t="s">
        <v>143</v>
      </c>
      <c r="AW125" s="12" t="s">
        <v>40</v>
      </c>
      <c r="AX125" s="12" t="s">
        <v>84</v>
      </c>
      <c r="AY125" s="261" t="s">
        <v>136</v>
      </c>
    </row>
    <row r="126" s="1" customFormat="1" ht="16.5" customHeight="1">
      <c r="B126" s="47"/>
      <c r="C126" s="222" t="s">
        <v>187</v>
      </c>
      <c r="D126" s="222" t="s">
        <v>138</v>
      </c>
      <c r="E126" s="223" t="s">
        <v>376</v>
      </c>
      <c r="F126" s="224" t="s">
        <v>377</v>
      </c>
      <c r="G126" s="225" t="s">
        <v>182</v>
      </c>
      <c r="H126" s="226">
        <v>40</v>
      </c>
      <c r="I126" s="227"/>
      <c r="J126" s="228">
        <f>ROUND(I126*H126,2)</f>
        <v>0</v>
      </c>
      <c r="K126" s="224" t="s">
        <v>142</v>
      </c>
      <c r="L126" s="73"/>
      <c r="M126" s="229" t="s">
        <v>31</v>
      </c>
      <c r="N126" s="230" t="s">
        <v>47</v>
      </c>
      <c r="O126" s="48"/>
      <c r="P126" s="231">
        <f>O126*H126</f>
        <v>0</v>
      </c>
      <c r="Q126" s="231">
        <v>0.01559</v>
      </c>
      <c r="R126" s="231">
        <f>Q126*H126</f>
        <v>0.62359999999999993</v>
      </c>
      <c r="S126" s="231">
        <v>0</v>
      </c>
      <c r="T126" s="232">
        <f>S126*H126</f>
        <v>0</v>
      </c>
      <c r="AR126" s="24" t="s">
        <v>143</v>
      </c>
      <c r="AT126" s="24" t="s">
        <v>138</v>
      </c>
      <c r="AU126" s="24" t="s">
        <v>87</v>
      </c>
      <c r="AY126" s="24" t="s">
        <v>136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24" t="s">
        <v>84</v>
      </c>
      <c r="BK126" s="233">
        <f>ROUND(I126*H126,2)</f>
        <v>0</v>
      </c>
      <c r="BL126" s="24" t="s">
        <v>143</v>
      </c>
      <c r="BM126" s="24" t="s">
        <v>378</v>
      </c>
    </row>
    <row r="127" s="1" customFormat="1">
      <c r="B127" s="47"/>
      <c r="C127" s="75"/>
      <c r="D127" s="236" t="s">
        <v>151</v>
      </c>
      <c r="E127" s="75"/>
      <c r="F127" s="246" t="s">
        <v>379</v>
      </c>
      <c r="G127" s="75"/>
      <c r="H127" s="75"/>
      <c r="I127" s="192"/>
      <c r="J127" s="75"/>
      <c r="K127" s="75"/>
      <c r="L127" s="73"/>
      <c r="M127" s="247"/>
      <c r="N127" s="48"/>
      <c r="O127" s="48"/>
      <c r="P127" s="48"/>
      <c r="Q127" s="48"/>
      <c r="R127" s="48"/>
      <c r="S127" s="48"/>
      <c r="T127" s="96"/>
      <c r="AT127" s="24" t="s">
        <v>151</v>
      </c>
      <c r="AU127" s="24" t="s">
        <v>87</v>
      </c>
    </row>
    <row r="128" s="1" customFormat="1" ht="16.5" customHeight="1">
      <c r="B128" s="47"/>
      <c r="C128" s="222" t="s">
        <v>177</v>
      </c>
      <c r="D128" s="222" t="s">
        <v>138</v>
      </c>
      <c r="E128" s="223" t="s">
        <v>380</v>
      </c>
      <c r="F128" s="224" t="s">
        <v>381</v>
      </c>
      <c r="G128" s="225" t="s">
        <v>382</v>
      </c>
      <c r="H128" s="226">
        <v>1200</v>
      </c>
      <c r="I128" s="227"/>
      <c r="J128" s="228">
        <f>ROUND(I128*H128,2)</f>
        <v>0</v>
      </c>
      <c r="K128" s="224" t="s">
        <v>142</v>
      </c>
      <c r="L128" s="73"/>
      <c r="M128" s="229" t="s">
        <v>31</v>
      </c>
      <c r="N128" s="230" t="s">
        <v>47</v>
      </c>
      <c r="O128" s="48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AR128" s="24" t="s">
        <v>143</v>
      </c>
      <c r="AT128" s="24" t="s">
        <v>138</v>
      </c>
      <c r="AU128" s="24" t="s">
        <v>87</v>
      </c>
      <c r="AY128" s="24" t="s">
        <v>136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24" t="s">
        <v>84</v>
      </c>
      <c r="BK128" s="233">
        <f>ROUND(I128*H128,2)</f>
        <v>0</v>
      </c>
      <c r="BL128" s="24" t="s">
        <v>143</v>
      </c>
      <c r="BM128" s="24" t="s">
        <v>383</v>
      </c>
    </row>
    <row r="129" s="1" customFormat="1">
      <c r="B129" s="47"/>
      <c r="C129" s="75"/>
      <c r="D129" s="236" t="s">
        <v>151</v>
      </c>
      <c r="E129" s="75"/>
      <c r="F129" s="246" t="s">
        <v>384</v>
      </c>
      <c r="G129" s="75"/>
      <c r="H129" s="75"/>
      <c r="I129" s="192"/>
      <c r="J129" s="75"/>
      <c r="K129" s="75"/>
      <c r="L129" s="73"/>
      <c r="M129" s="247"/>
      <c r="N129" s="48"/>
      <c r="O129" s="48"/>
      <c r="P129" s="48"/>
      <c r="Q129" s="48"/>
      <c r="R129" s="48"/>
      <c r="S129" s="48"/>
      <c r="T129" s="96"/>
      <c r="AT129" s="24" t="s">
        <v>151</v>
      </c>
      <c r="AU129" s="24" t="s">
        <v>87</v>
      </c>
    </row>
    <row r="130" s="11" customFormat="1">
      <c r="B130" s="234"/>
      <c r="C130" s="235"/>
      <c r="D130" s="236" t="s">
        <v>145</v>
      </c>
      <c r="E130" s="237" t="s">
        <v>31</v>
      </c>
      <c r="F130" s="238" t="s">
        <v>385</v>
      </c>
      <c r="G130" s="235"/>
      <c r="H130" s="239">
        <v>1200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145</v>
      </c>
      <c r="AU130" s="245" t="s">
        <v>87</v>
      </c>
      <c r="AV130" s="11" t="s">
        <v>87</v>
      </c>
      <c r="AW130" s="11" t="s">
        <v>40</v>
      </c>
      <c r="AX130" s="11" t="s">
        <v>84</v>
      </c>
      <c r="AY130" s="245" t="s">
        <v>136</v>
      </c>
    </row>
    <row r="131" s="1" customFormat="1" ht="16.5" customHeight="1">
      <c r="B131" s="47"/>
      <c r="C131" s="222" t="s">
        <v>295</v>
      </c>
      <c r="D131" s="222" t="s">
        <v>138</v>
      </c>
      <c r="E131" s="223" t="s">
        <v>386</v>
      </c>
      <c r="F131" s="224" t="s">
        <v>387</v>
      </c>
      <c r="G131" s="225" t="s">
        <v>157</v>
      </c>
      <c r="H131" s="226">
        <v>193.614</v>
      </c>
      <c r="I131" s="227"/>
      <c r="J131" s="228">
        <f>ROUND(I131*H131,2)</f>
        <v>0</v>
      </c>
      <c r="K131" s="224" t="s">
        <v>142</v>
      </c>
      <c r="L131" s="73"/>
      <c r="M131" s="229" t="s">
        <v>31</v>
      </c>
      <c r="N131" s="230" t="s">
        <v>47</v>
      </c>
      <c r="O131" s="48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4" t="s">
        <v>143</v>
      </c>
      <c r="AT131" s="24" t="s">
        <v>138</v>
      </c>
      <c r="AU131" s="24" t="s">
        <v>87</v>
      </c>
      <c r="AY131" s="24" t="s">
        <v>136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4" t="s">
        <v>84</v>
      </c>
      <c r="BK131" s="233">
        <f>ROUND(I131*H131,2)</f>
        <v>0</v>
      </c>
      <c r="BL131" s="24" t="s">
        <v>143</v>
      </c>
      <c r="BM131" s="24" t="s">
        <v>388</v>
      </c>
    </row>
    <row r="132" s="1" customFormat="1">
      <c r="B132" s="47"/>
      <c r="C132" s="75"/>
      <c r="D132" s="236" t="s">
        <v>151</v>
      </c>
      <c r="E132" s="75"/>
      <c r="F132" s="246" t="s">
        <v>389</v>
      </c>
      <c r="G132" s="75"/>
      <c r="H132" s="75"/>
      <c r="I132" s="192"/>
      <c r="J132" s="75"/>
      <c r="K132" s="75"/>
      <c r="L132" s="73"/>
      <c r="M132" s="247"/>
      <c r="N132" s="48"/>
      <c r="O132" s="48"/>
      <c r="P132" s="48"/>
      <c r="Q132" s="48"/>
      <c r="R132" s="48"/>
      <c r="S132" s="48"/>
      <c r="T132" s="96"/>
      <c r="AT132" s="24" t="s">
        <v>151</v>
      </c>
      <c r="AU132" s="24" t="s">
        <v>87</v>
      </c>
    </row>
    <row r="133" s="1" customFormat="1" ht="16.5" customHeight="1">
      <c r="B133" s="47"/>
      <c r="C133" s="222" t="s">
        <v>300</v>
      </c>
      <c r="D133" s="222" t="s">
        <v>138</v>
      </c>
      <c r="E133" s="223" t="s">
        <v>390</v>
      </c>
      <c r="F133" s="224" t="s">
        <v>391</v>
      </c>
      <c r="G133" s="225" t="s">
        <v>157</v>
      </c>
      <c r="H133" s="226">
        <v>193.614</v>
      </c>
      <c r="I133" s="227"/>
      <c r="J133" s="228">
        <f>ROUND(I133*H133,2)</f>
        <v>0</v>
      </c>
      <c r="K133" s="224" t="s">
        <v>142</v>
      </c>
      <c r="L133" s="73"/>
      <c r="M133" s="229" t="s">
        <v>31</v>
      </c>
      <c r="N133" s="230" t="s">
        <v>47</v>
      </c>
      <c r="O133" s="48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4" t="s">
        <v>143</v>
      </c>
      <c r="AT133" s="24" t="s">
        <v>138</v>
      </c>
      <c r="AU133" s="24" t="s">
        <v>87</v>
      </c>
      <c r="AY133" s="24" t="s">
        <v>136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4" t="s">
        <v>84</v>
      </c>
      <c r="BK133" s="233">
        <f>ROUND(I133*H133,2)</f>
        <v>0</v>
      </c>
      <c r="BL133" s="24" t="s">
        <v>143</v>
      </c>
      <c r="BM133" s="24" t="s">
        <v>392</v>
      </c>
    </row>
    <row r="134" s="1" customFormat="1" ht="16.5" customHeight="1">
      <c r="B134" s="47"/>
      <c r="C134" s="222" t="s">
        <v>305</v>
      </c>
      <c r="D134" s="222" t="s">
        <v>138</v>
      </c>
      <c r="E134" s="223" t="s">
        <v>393</v>
      </c>
      <c r="F134" s="224" t="s">
        <v>394</v>
      </c>
      <c r="G134" s="225" t="s">
        <v>174</v>
      </c>
      <c r="H134" s="226">
        <v>387.22800000000001</v>
      </c>
      <c r="I134" s="227"/>
      <c r="J134" s="228">
        <f>ROUND(I134*H134,2)</f>
        <v>0</v>
      </c>
      <c r="K134" s="224" t="s">
        <v>31</v>
      </c>
      <c r="L134" s="73"/>
      <c r="M134" s="229" t="s">
        <v>31</v>
      </c>
      <c r="N134" s="230" t="s">
        <v>47</v>
      </c>
      <c r="O134" s="48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4" t="s">
        <v>143</v>
      </c>
      <c r="AT134" s="24" t="s">
        <v>138</v>
      </c>
      <c r="AU134" s="24" t="s">
        <v>87</v>
      </c>
      <c r="AY134" s="24" t="s">
        <v>136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4" t="s">
        <v>84</v>
      </c>
      <c r="BK134" s="233">
        <f>ROUND(I134*H134,2)</f>
        <v>0</v>
      </c>
      <c r="BL134" s="24" t="s">
        <v>143</v>
      </c>
      <c r="BM134" s="24" t="s">
        <v>395</v>
      </c>
    </row>
    <row r="135" s="1" customFormat="1">
      <c r="B135" s="47"/>
      <c r="C135" s="75"/>
      <c r="D135" s="236" t="s">
        <v>151</v>
      </c>
      <c r="E135" s="75"/>
      <c r="F135" s="246" t="s">
        <v>396</v>
      </c>
      <c r="G135" s="75"/>
      <c r="H135" s="75"/>
      <c r="I135" s="192"/>
      <c r="J135" s="75"/>
      <c r="K135" s="75"/>
      <c r="L135" s="73"/>
      <c r="M135" s="247"/>
      <c r="N135" s="48"/>
      <c r="O135" s="48"/>
      <c r="P135" s="48"/>
      <c r="Q135" s="48"/>
      <c r="R135" s="48"/>
      <c r="S135" s="48"/>
      <c r="T135" s="96"/>
      <c r="AT135" s="24" t="s">
        <v>151</v>
      </c>
      <c r="AU135" s="24" t="s">
        <v>87</v>
      </c>
    </row>
    <row r="136" s="11" customFormat="1">
      <c r="B136" s="234"/>
      <c r="C136" s="235"/>
      <c r="D136" s="236" t="s">
        <v>145</v>
      </c>
      <c r="E136" s="235"/>
      <c r="F136" s="238" t="s">
        <v>397</v>
      </c>
      <c r="G136" s="235"/>
      <c r="H136" s="239">
        <v>387.22800000000001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145</v>
      </c>
      <c r="AU136" s="245" t="s">
        <v>87</v>
      </c>
      <c r="AV136" s="11" t="s">
        <v>87</v>
      </c>
      <c r="AW136" s="11" t="s">
        <v>6</v>
      </c>
      <c r="AX136" s="11" t="s">
        <v>84</v>
      </c>
      <c r="AY136" s="245" t="s">
        <v>136</v>
      </c>
    </row>
    <row r="137" s="1" customFormat="1" ht="16.5" customHeight="1">
      <c r="B137" s="47"/>
      <c r="C137" s="222" t="s">
        <v>310</v>
      </c>
      <c r="D137" s="222" t="s">
        <v>138</v>
      </c>
      <c r="E137" s="223" t="s">
        <v>398</v>
      </c>
      <c r="F137" s="224" t="s">
        <v>399</v>
      </c>
      <c r="G137" s="225" t="s">
        <v>174</v>
      </c>
      <c r="H137" s="226">
        <v>47.905999999999999</v>
      </c>
      <c r="I137" s="227"/>
      <c r="J137" s="228">
        <f>ROUND(I137*H137,2)</f>
        <v>0</v>
      </c>
      <c r="K137" s="224" t="s">
        <v>31</v>
      </c>
      <c r="L137" s="73"/>
      <c r="M137" s="229" t="s">
        <v>31</v>
      </c>
      <c r="N137" s="230" t="s">
        <v>47</v>
      </c>
      <c r="O137" s="48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4" t="s">
        <v>143</v>
      </c>
      <c r="AT137" s="24" t="s">
        <v>138</v>
      </c>
      <c r="AU137" s="24" t="s">
        <v>87</v>
      </c>
      <c r="AY137" s="24" t="s">
        <v>136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4" t="s">
        <v>84</v>
      </c>
      <c r="BK137" s="233">
        <f>ROUND(I137*H137,2)</f>
        <v>0</v>
      </c>
      <c r="BL137" s="24" t="s">
        <v>143</v>
      </c>
      <c r="BM137" s="24" t="s">
        <v>400</v>
      </c>
    </row>
    <row r="138" s="1" customFormat="1">
      <c r="B138" s="47"/>
      <c r="C138" s="75"/>
      <c r="D138" s="236" t="s">
        <v>151</v>
      </c>
      <c r="E138" s="75"/>
      <c r="F138" s="246" t="s">
        <v>401</v>
      </c>
      <c r="G138" s="75"/>
      <c r="H138" s="75"/>
      <c r="I138" s="192"/>
      <c r="J138" s="75"/>
      <c r="K138" s="75"/>
      <c r="L138" s="73"/>
      <c r="M138" s="247"/>
      <c r="N138" s="48"/>
      <c r="O138" s="48"/>
      <c r="P138" s="48"/>
      <c r="Q138" s="48"/>
      <c r="R138" s="48"/>
      <c r="S138" s="48"/>
      <c r="T138" s="96"/>
      <c r="AT138" s="24" t="s">
        <v>151</v>
      </c>
      <c r="AU138" s="24" t="s">
        <v>87</v>
      </c>
    </row>
    <row r="139" s="11" customFormat="1">
      <c r="B139" s="234"/>
      <c r="C139" s="235"/>
      <c r="D139" s="236" t="s">
        <v>145</v>
      </c>
      <c r="E139" s="235"/>
      <c r="F139" s="238" t="s">
        <v>402</v>
      </c>
      <c r="G139" s="235"/>
      <c r="H139" s="239">
        <v>47.905999999999999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145</v>
      </c>
      <c r="AU139" s="245" t="s">
        <v>87</v>
      </c>
      <c r="AV139" s="11" t="s">
        <v>87</v>
      </c>
      <c r="AW139" s="11" t="s">
        <v>6</v>
      </c>
      <c r="AX139" s="11" t="s">
        <v>84</v>
      </c>
      <c r="AY139" s="245" t="s">
        <v>136</v>
      </c>
    </row>
    <row r="140" s="1" customFormat="1" ht="25.5" customHeight="1">
      <c r="B140" s="47"/>
      <c r="C140" s="222" t="s">
        <v>313</v>
      </c>
      <c r="D140" s="222" t="s">
        <v>138</v>
      </c>
      <c r="E140" s="223" t="s">
        <v>403</v>
      </c>
      <c r="F140" s="224" t="s">
        <v>404</v>
      </c>
      <c r="G140" s="225" t="s">
        <v>157</v>
      </c>
      <c r="H140" s="226">
        <v>54.774999999999999</v>
      </c>
      <c r="I140" s="227"/>
      <c r="J140" s="228">
        <f>ROUND(I140*H140,2)</f>
        <v>0</v>
      </c>
      <c r="K140" s="224" t="s">
        <v>142</v>
      </c>
      <c r="L140" s="73"/>
      <c r="M140" s="229" t="s">
        <v>31</v>
      </c>
      <c r="N140" s="230" t="s">
        <v>47</v>
      </c>
      <c r="O140" s="48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4" t="s">
        <v>143</v>
      </c>
      <c r="AT140" s="24" t="s">
        <v>138</v>
      </c>
      <c r="AU140" s="24" t="s">
        <v>87</v>
      </c>
      <c r="AY140" s="24" t="s">
        <v>136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4" t="s">
        <v>84</v>
      </c>
      <c r="BK140" s="233">
        <f>ROUND(I140*H140,2)</f>
        <v>0</v>
      </c>
      <c r="BL140" s="24" t="s">
        <v>143</v>
      </c>
      <c r="BM140" s="24" t="s">
        <v>405</v>
      </c>
    </row>
    <row r="141" s="1" customFormat="1">
      <c r="B141" s="47"/>
      <c r="C141" s="75"/>
      <c r="D141" s="236" t="s">
        <v>151</v>
      </c>
      <c r="E141" s="75"/>
      <c r="F141" s="246" t="s">
        <v>406</v>
      </c>
      <c r="G141" s="75"/>
      <c r="H141" s="75"/>
      <c r="I141" s="192"/>
      <c r="J141" s="75"/>
      <c r="K141" s="75"/>
      <c r="L141" s="73"/>
      <c r="M141" s="247"/>
      <c r="N141" s="48"/>
      <c r="O141" s="48"/>
      <c r="P141" s="48"/>
      <c r="Q141" s="48"/>
      <c r="R141" s="48"/>
      <c r="S141" s="48"/>
      <c r="T141" s="96"/>
      <c r="AT141" s="24" t="s">
        <v>151</v>
      </c>
      <c r="AU141" s="24" t="s">
        <v>87</v>
      </c>
    </row>
    <row r="142" s="13" customFormat="1">
      <c r="B142" s="266"/>
      <c r="C142" s="267"/>
      <c r="D142" s="236" t="s">
        <v>145</v>
      </c>
      <c r="E142" s="268" t="s">
        <v>31</v>
      </c>
      <c r="F142" s="269" t="s">
        <v>407</v>
      </c>
      <c r="G142" s="267"/>
      <c r="H142" s="268" t="s">
        <v>31</v>
      </c>
      <c r="I142" s="270"/>
      <c r="J142" s="267"/>
      <c r="K142" s="267"/>
      <c r="L142" s="271"/>
      <c r="M142" s="272"/>
      <c r="N142" s="273"/>
      <c r="O142" s="273"/>
      <c r="P142" s="273"/>
      <c r="Q142" s="273"/>
      <c r="R142" s="273"/>
      <c r="S142" s="273"/>
      <c r="T142" s="274"/>
      <c r="AT142" s="275" t="s">
        <v>145</v>
      </c>
      <c r="AU142" s="275" t="s">
        <v>87</v>
      </c>
      <c r="AV142" s="13" t="s">
        <v>84</v>
      </c>
      <c r="AW142" s="13" t="s">
        <v>40</v>
      </c>
      <c r="AX142" s="13" t="s">
        <v>76</v>
      </c>
      <c r="AY142" s="275" t="s">
        <v>136</v>
      </c>
    </row>
    <row r="143" s="11" customFormat="1">
      <c r="B143" s="234"/>
      <c r="C143" s="235"/>
      <c r="D143" s="236" t="s">
        <v>145</v>
      </c>
      <c r="E143" s="237" t="s">
        <v>31</v>
      </c>
      <c r="F143" s="238" t="s">
        <v>408</v>
      </c>
      <c r="G143" s="235"/>
      <c r="H143" s="239">
        <v>8.7400000000000002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145</v>
      </c>
      <c r="AU143" s="245" t="s">
        <v>87</v>
      </c>
      <c r="AV143" s="11" t="s">
        <v>87</v>
      </c>
      <c r="AW143" s="11" t="s">
        <v>40</v>
      </c>
      <c r="AX143" s="11" t="s">
        <v>76</v>
      </c>
      <c r="AY143" s="245" t="s">
        <v>136</v>
      </c>
    </row>
    <row r="144" s="11" customFormat="1">
      <c r="B144" s="234"/>
      <c r="C144" s="235"/>
      <c r="D144" s="236" t="s">
        <v>145</v>
      </c>
      <c r="E144" s="237" t="s">
        <v>31</v>
      </c>
      <c r="F144" s="238" t="s">
        <v>409</v>
      </c>
      <c r="G144" s="235"/>
      <c r="H144" s="239">
        <v>21.035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145</v>
      </c>
      <c r="AU144" s="245" t="s">
        <v>87</v>
      </c>
      <c r="AV144" s="11" t="s">
        <v>87</v>
      </c>
      <c r="AW144" s="11" t="s">
        <v>40</v>
      </c>
      <c r="AX144" s="11" t="s">
        <v>76</v>
      </c>
      <c r="AY144" s="245" t="s">
        <v>136</v>
      </c>
    </row>
    <row r="145" s="11" customFormat="1">
      <c r="B145" s="234"/>
      <c r="C145" s="235"/>
      <c r="D145" s="236" t="s">
        <v>145</v>
      </c>
      <c r="E145" s="237" t="s">
        <v>31</v>
      </c>
      <c r="F145" s="238" t="s">
        <v>410</v>
      </c>
      <c r="G145" s="235"/>
      <c r="H145" s="239">
        <v>25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AT145" s="245" t="s">
        <v>145</v>
      </c>
      <c r="AU145" s="245" t="s">
        <v>87</v>
      </c>
      <c r="AV145" s="11" t="s">
        <v>87</v>
      </c>
      <c r="AW145" s="11" t="s">
        <v>40</v>
      </c>
      <c r="AX145" s="11" t="s">
        <v>76</v>
      </c>
      <c r="AY145" s="245" t="s">
        <v>136</v>
      </c>
    </row>
    <row r="146" s="12" customFormat="1">
      <c r="B146" s="251"/>
      <c r="C146" s="252"/>
      <c r="D146" s="236" t="s">
        <v>145</v>
      </c>
      <c r="E146" s="253" t="s">
        <v>31</v>
      </c>
      <c r="F146" s="254" t="s">
        <v>215</v>
      </c>
      <c r="G146" s="252"/>
      <c r="H146" s="255">
        <v>54.774999999999999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AT146" s="261" t="s">
        <v>145</v>
      </c>
      <c r="AU146" s="261" t="s">
        <v>87</v>
      </c>
      <c r="AV146" s="12" t="s">
        <v>143</v>
      </c>
      <c r="AW146" s="12" t="s">
        <v>40</v>
      </c>
      <c r="AX146" s="12" t="s">
        <v>84</v>
      </c>
      <c r="AY146" s="261" t="s">
        <v>136</v>
      </c>
    </row>
    <row r="147" s="1" customFormat="1" ht="16.5" customHeight="1">
      <c r="B147" s="47"/>
      <c r="C147" s="222" t="s">
        <v>10</v>
      </c>
      <c r="D147" s="222" t="s">
        <v>138</v>
      </c>
      <c r="E147" s="223" t="s">
        <v>411</v>
      </c>
      <c r="F147" s="224" t="s">
        <v>412</v>
      </c>
      <c r="G147" s="225" t="s">
        <v>157</v>
      </c>
      <c r="H147" s="226">
        <v>717.952</v>
      </c>
      <c r="I147" s="227"/>
      <c r="J147" s="228">
        <f>ROUND(I147*H147,2)</f>
        <v>0</v>
      </c>
      <c r="K147" s="224" t="s">
        <v>142</v>
      </c>
      <c r="L147" s="73"/>
      <c r="M147" s="229" t="s">
        <v>31</v>
      </c>
      <c r="N147" s="230" t="s">
        <v>47</v>
      </c>
      <c r="O147" s="48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4" t="s">
        <v>143</v>
      </c>
      <c r="AT147" s="24" t="s">
        <v>138</v>
      </c>
      <c r="AU147" s="24" t="s">
        <v>87</v>
      </c>
      <c r="AY147" s="24" t="s">
        <v>136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24" t="s">
        <v>84</v>
      </c>
      <c r="BK147" s="233">
        <f>ROUND(I147*H147,2)</f>
        <v>0</v>
      </c>
      <c r="BL147" s="24" t="s">
        <v>143</v>
      </c>
      <c r="BM147" s="24" t="s">
        <v>413</v>
      </c>
    </row>
    <row r="148" s="1" customFormat="1">
      <c r="B148" s="47"/>
      <c r="C148" s="75"/>
      <c r="D148" s="236" t="s">
        <v>151</v>
      </c>
      <c r="E148" s="75"/>
      <c r="F148" s="246" t="s">
        <v>414</v>
      </c>
      <c r="G148" s="75"/>
      <c r="H148" s="75"/>
      <c r="I148" s="192"/>
      <c r="J148" s="75"/>
      <c r="K148" s="75"/>
      <c r="L148" s="73"/>
      <c r="M148" s="247"/>
      <c r="N148" s="48"/>
      <c r="O148" s="48"/>
      <c r="P148" s="48"/>
      <c r="Q148" s="48"/>
      <c r="R148" s="48"/>
      <c r="S148" s="48"/>
      <c r="T148" s="96"/>
      <c r="AT148" s="24" t="s">
        <v>151</v>
      </c>
      <c r="AU148" s="24" t="s">
        <v>87</v>
      </c>
    </row>
    <row r="149" s="13" customFormat="1">
      <c r="B149" s="266"/>
      <c r="C149" s="267"/>
      <c r="D149" s="236" t="s">
        <v>145</v>
      </c>
      <c r="E149" s="268" t="s">
        <v>31</v>
      </c>
      <c r="F149" s="269" t="s">
        <v>415</v>
      </c>
      <c r="G149" s="267"/>
      <c r="H149" s="268" t="s">
        <v>31</v>
      </c>
      <c r="I149" s="270"/>
      <c r="J149" s="267"/>
      <c r="K149" s="267"/>
      <c r="L149" s="271"/>
      <c r="M149" s="272"/>
      <c r="N149" s="273"/>
      <c r="O149" s="273"/>
      <c r="P149" s="273"/>
      <c r="Q149" s="273"/>
      <c r="R149" s="273"/>
      <c r="S149" s="273"/>
      <c r="T149" s="274"/>
      <c r="AT149" s="275" t="s">
        <v>145</v>
      </c>
      <c r="AU149" s="275" t="s">
        <v>87</v>
      </c>
      <c r="AV149" s="13" t="s">
        <v>84</v>
      </c>
      <c r="AW149" s="13" t="s">
        <v>40</v>
      </c>
      <c r="AX149" s="13" t="s">
        <v>76</v>
      </c>
      <c r="AY149" s="275" t="s">
        <v>136</v>
      </c>
    </row>
    <row r="150" s="11" customFormat="1">
      <c r="B150" s="234"/>
      <c r="C150" s="235"/>
      <c r="D150" s="236" t="s">
        <v>145</v>
      </c>
      <c r="E150" s="237" t="s">
        <v>31</v>
      </c>
      <c r="F150" s="238" t="s">
        <v>416</v>
      </c>
      <c r="G150" s="235"/>
      <c r="H150" s="239">
        <v>459.952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145</v>
      </c>
      <c r="AU150" s="245" t="s">
        <v>87</v>
      </c>
      <c r="AV150" s="11" t="s">
        <v>87</v>
      </c>
      <c r="AW150" s="11" t="s">
        <v>40</v>
      </c>
      <c r="AX150" s="11" t="s">
        <v>76</v>
      </c>
      <c r="AY150" s="245" t="s">
        <v>136</v>
      </c>
    </row>
    <row r="151" s="13" customFormat="1">
      <c r="B151" s="266"/>
      <c r="C151" s="267"/>
      <c r="D151" s="236" t="s">
        <v>145</v>
      </c>
      <c r="E151" s="268" t="s">
        <v>31</v>
      </c>
      <c r="F151" s="269" t="s">
        <v>417</v>
      </c>
      <c r="G151" s="267"/>
      <c r="H151" s="268" t="s">
        <v>31</v>
      </c>
      <c r="I151" s="270"/>
      <c r="J151" s="267"/>
      <c r="K151" s="267"/>
      <c r="L151" s="271"/>
      <c r="M151" s="272"/>
      <c r="N151" s="273"/>
      <c r="O151" s="273"/>
      <c r="P151" s="273"/>
      <c r="Q151" s="273"/>
      <c r="R151" s="273"/>
      <c r="S151" s="273"/>
      <c r="T151" s="274"/>
      <c r="AT151" s="275" t="s">
        <v>145</v>
      </c>
      <c r="AU151" s="275" t="s">
        <v>87</v>
      </c>
      <c r="AV151" s="13" t="s">
        <v>84</v>
      </c>
      <c r="AW151" s="13" t="s">
        <v>40</v>
      </c>
      <c r="AX151" s="13" t="s">
        <v>76</v>
      </c>
      <c r="AY151" s="275" t="s">
        <v>136</v>
      </c>
    </row>
    <row r="152" s="11" customFormat="1">
      <c r="B152" s="234"/>
      <c r="C152" s="235"/>
      <c r="D152" s="236" t="s">
        <v>145</v>
      </c>
      <c r="E152" s="237" t="s">
        <v>31</v>
      </c>
      <c r="F152" s="238" t="s">
        <v>418</v>
      </c>
      <c r="G152" s="235"/>
      <c r="H152" s="239">
        <v>96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145</v>
      </c>
      <c r="AU152" s="245" t="s">
        <v>87</v>
      </c>
      <c r="AV152" s="11" t="s">
        <v>87</v>
      </c>
      <c r="AW152" s="11" t="s">
        <v>40</v>
      </c>
      <c r="AX152" s="11" t="s">
        <v>76</v>
      </c>
      <c r="AY152" s="245" t="s">
        <v>136</v>
      </c>
    </row>
    <row r="153" s="11" customFormat="1">
      <c r="B153" s="234"/>
      <c r="C153" s="235"/>
      <c r="D153" s="236" t="s">
        <v>145</v>
      </c>
      <c r="E153" s="237" t="s">
        <v>31</v>
      </c>
      <c r="F153" s="238" t="s">
        <v>419</v>
      </c>
      <c r="G153" s="235"/>
      <c r="H153" s="239">
        <v>162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145</v>
      </c>
      <c r="AU153" s="245" t="s">
        <v>87</v>
      </c>
      <c r="AV153" s="11" t="s">
        <v>87</v>
      </c>
      <c r="AW153" s="11" t="s">
        <v>40</v>
      </c>
      <c r="AX153" s="11" t="s">
        <v>76</v>
      </c>
      <c r="AY153" s="245" t="s">
        <v>136</v>
      </c>
    </row>
    <row r="154" s="12" customFormat="1">
      <c r="B154" s="251"/>
      <c r="C154" s="252"/>
      <c r="D154" s="236" t="s">
        <v>145</v>
      </c>
      <c r="E154" s="253" t="s">
        <v>31</v>
      </c>
      <c r="F154" s="254" t="s">
        <v>215</v>
      </c>
      <c r="G154" s="252"/>
      <c r="H154" s="255">
        <v>717.952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AT154" s="261" t="s">
        <v>145</v>
      </c>
      <c r="AU154" s="261" t="s">
        <v>87</v>
      </c>
      <c r="AV154" s="12" t="s">
        <v>143</v>
      </c>
      <c r="AW154" s="12" t="s">
        <v>40</v>
      </c>
      <c r="AX154" s="12" t="s">
        <v>84</v>
      </c>
      <c r="AY154" s="261" t="s">
        <v>136</v>
      </c>
    </row>
    <row r="155" s="1" customFormat="1" ht="16.5" customHeight="1">
      <c r="B155" s="47"/>
      <c r="C155" s="222" t="s">
        <v>323</v>
      </c>
      <c r="D155" s="222" t="s">
        <v>138</v>
      </c>
      <c r="E155" s="223" t="s">
        <v>420</v>
      </c>
      <c r="F155" s="224" t="s">
        <v>421</v>
      </c>
      <c r="G155" s="225" t="s">
        <v>157</v>
      </c>
      <c r="H155" s="226">
        <v>717.952</v>
      </c>
      <c r="I155" s="227"/>
      <c r="J155" s="228">
        <f>ROUND(I155*H155,2)</f>
        <v>0</v>
      </c>
      <c r="K155" s="224" t="s">
        <v>142</v>
      </c>
      <c r="L155" s="73"/>
      <c r="M155" s="229" t="s">
        <v>31</v>
      </c>
      <c r="N155" s="230" t="s">
        <v>47</v>
      </c>
      <c r="O155" s="48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4" t="s">
        <v>143</v>
      </c>
      <c r="AT155" s="24" t="s">
        <v>138</v>
      </c>
      <c r="AU155" s="24" t="s">
        <v>87</v>
      </c>
      <c r="AY155" s="24" t="s">
        <v>136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24" t="s">
        <v>84</v>
      </c>
      <c r="BK155" s="233">
        <f>ROUND(I155*H155,2)</f>
        <v>0</v>
      </c>
      <c r="BL155" s="24" t="s">
        <v>143</v>
      </c>
      <c r="BM155" s="24" t="s">
        <v>422</v>
      </c>
    </row>
    <row r="156" s="1" customFormat="1" ht="16.5" customHeight="1">
      <c r="B156" s="47"/>
      <c r="C156" s="222" t="s">
        <v>328</v>
      </c>
      <c r="D156" s="222" t="s">
        <v>138</v>
      </c>
      <c r="E156" s="223" t="s">
        <v>423</v>
      </c>
      <c r="F156" s="224" t="s">
        <v>424</v>
      </c>
      <c r="G156" s="225" t="s">
        <v>157</v>
      </c>
      <c r="H156" s="226">
        <v>5.5839999999999996</v>
      </c>
      <c r="I156" s="227"/>
      <c r="J156" s="228">
        <f>ROUND(I156*H156,2)</f>
        <v>0</v>
      </c>
      <c r="K156" s="224" t="s">
        <v>142</v>
      </c>
      <c r="L156" s="73"/>
      <c r="M156" s="229" t="s">
        <v>31</v>
      </c>
      <c r="N156" s="230" t="s">
        <v>47</v>
      </c>
      <c r="O156" s="48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AR156" s="24" t="s">
        <v>143</v>
      </c>
      <c r="AT156" s="24" t="s">
        <v>138</v>
      </c>
      <c r="AU156" s="24" t="s">
        <v>87</v>
      </c>
      <c r="AY156" s="24" t="s">
        <v>136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24" t="s">
        <v>84</v>
      </c>
      <c r="BK156" s="233">
        <f>ROUND(I156*H156,2)</f>
        <v>0</v>
      </c>
      <c r="BL156" s="24" t="s">
        <v>143</v>
      </c>
      <c r="BM156" s="24" t="s">
        <v>425</v>
      </c>
    </row>
    <row r="157" s="1" customFormat="1">
      <c r="B157" s="47"/>
      <c r="C157" s="75"/>
      <c r="D157" s="236" t="s">
        <v>151</v>
      </c>
      <c r="E157" s="75"/>
      <c r="F157" s="246" t="s">
        <v>426</v>
      </c>
      <c r="G157" s="75"/>
      <c r="H157" s="75"/>
      <c r="I157" s="192"/>
      <c r="J157" s="75"/>
      <c r="K157" s="75"/>
      <c r="L157" s="73"/>
      <c r="M157" s="247"/>
      <c r="N157" s="48"/>
      <c r="O157" s="48"/>
      <c r="P157" s="48"/>
      <c r="Q157" s="48"/>
      <c r="R157" s="48"/>
      <c r="S157" s="48"/>
      <c r="T157" s="96"/>
      <c r="AT157" s="24" t="s">
        <v>151</v>
      </c>
      <c r="AU157" s="24" t="s">
        <v>87</v>
      </c>
    </row>
    <row r="158" s="13" customFormat="1">
      <c r="B158" s="266"/>
      <c r="C158" s="267"/>
      <c r="D158" s="236" t="s">
        <v>145</v>
      </c>
      <c r="E158" s="268" t="s">
        <v>31</v>
      </c>
      <c r="F158" s="269" t="s">
        <v>427</v>
      </c>
      <c r="G158" s="267"/>
      <c r="H158" s="268" t="s">
        <v>31</v>
      </c>
      <c r="I158" s="270"/>
      <c r="J158" s="267"/>
      <c r="K158" s="267"/>
      <c r="L158" s="271"/>
      <c r="M158" s="272"/>
      <c r="N158" s="273"/>
      <c r="O158" s="273"/>
      <c r="P158" s="273"/>
      <c r="Q158" s="273"/>
      <c r="R158" s="273"/>
      <c r="S158" s="273"/>
      <c r="T158" s="274"/>
      <c r="AT158" s="275" t="s">
        <v>145</v>
      </c>
      <c r="AU158" s="275" t="s">
        <v>87</v>
      </c>
      <c r="AV158" s="13" t="s">
        <v>84</v>
      </c>
      <c r="AW158" s="13" t="s">
        <v>40</v>
      </c>
      <c r="AX158" s="13" t="s">
        <v>76</v>
      </c>
      <c r="AY158" s="275" t="s">
        <v>136</v>
      </c>
    </row>
    <row r="159" s="11" customFormat="1">
      <c r="B159" s="234"/>
      <c r="C159" s="235"/>
      <c r="D159" s="236" t="s">
        <v>145</v>
      </c>
      <c r="E159" s="237" t="s">
        <v>31</v>
      </c>
      <c r="F159" s="238" t="s">
        <v>428</v>
      </c>
      <c r="G159" s="235"/>
      <c r="H159" s="239">
        <v>2.843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145</v>
      </c>
      <c r="AU159" s="245" t="s">
        <v>87</v>
      </c>
      <c r="AV159" s="11" t="s">
        <v>87</v>
      </c>
      <c r="AW159" s="11" t="s">
        <v>40</v>
      </c>
      <c r="AX159" s="11" t="s">
        <v>76</v>
      </c>
      <c r="AY159" s="245" t="s">
        <v>136</v>
      </c>
    </row>
    <row r="160" s="11" customFormat="1">
      <c r="B160" s="234"/>
      <c r="C160" s="235"/>
      <c r="D160" s="236" t="s">
        <v>145</v>
      </c>
      <c r="E160" s="237" t="s">
        <v>31</v>
      </c>
      <c r="F160" s="238" t="s">
        <v>429</v>
      </c>
      <c r="G160" s="235"/>
      <c r="H160" s="239">
        <v>2.7410000000000001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145</v>
      </c>
      <c r="AU160" s="245" t="s">
        <v>87</v>
      </c>
      <c r="AV160" s="11" t="s">
        <v>87</v>
      </c>
      <c r="AW160" s="11" t="s">
        <v>40</v>
      </c>
      <c r="AX160" s="11" t="s">
        <v>76</v>
      </c>
      <c r="AY160" s="245" t="s">
        <v>136</v>
      </c>
    </row>
    <row r="161" s="12" customFormat="1">
      <c r="B161" s="251"/>
      <c r="C161" s="252"/>
      <c r="D161" s="236" t="s">
        <v>145</v>
      </c>
      <c r="E161" s="253" t="s">
        <v>31</v>
      </c>
      <c r="F161" s="254" t="s">
        <v>215</v>
      </c>
      <c r="G161" s="252"/>
      <c r="H161" s="255">
        <v>5.5839999999999996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AT161" s="261" t="s">
        <v>145</v>
      </c>
      <c r="AU161" s="261" t="s">
        <v>87</v>
      </c>
      <c r="AV161" s="12" t="s">
        <v>143</v>
      </c>
      <c r="AW161" s="12" t="s">
        <v>40</v>
      </c>
      <c r="AX161" s="12" t="s">
        <v>84</v>
      </c>
      <c r="AY161" s="261" t="s">
        <v>136</v>
      </c>
    </row>
    <row r="162" s="1" customFormat="1" ht="16.5" customHeight="1">
      <c r="B162" s="47"/>
      <c r="C162" s="222" t="s">
        <v>430</v>
      </c>
      <c r="D162" s="222" t="s">
        <v>138</v>
      </c>
      <c r="E162" s="223" t="s">
        <v>431</v>
      </c>
      <c r="F162" s="224" t="s">
        <v>432</v>
      </c>
      <c r="G162" s="225" t="s">
        <v>157</v>
      </c>
      <c r="H162" s="226">
        <v>5.5839999999999996</v>
      </c>
      <c r="I162" s="227"/>
      <c r="J162" s="228">
        <f>ROUND(I162*H162,2)</f>
        <v>0</v>
      </c>
      <c r="K162" s="224" t="s">
        <v>142</v>
      </c>
      <c r="L162" s="73"/>
      <c r="M162" s="229" t="s">
        <v>31</v>
      </c>
      <c r="N162" s="230" t="s">
        <v>47</v>
      </c>
      <c r="O162" s="48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AR162" s="24" t="s">
        <v>143</v>
      </c>
      <c r="AT162" s="24" t="s">
        <v>138</v>
      </c>
      <c r="AU162" s="24" t="s">
        <v>87</v>
      </c>
      <c r="AY162" s="24" t="s">
        <v>136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24" t="s">
        <v>84</v>
      </c>
      <c r="BK162" s="233">
        <f>ROUND(I162*H162,2)</f>
        <v>0</v>
      </c>
      <c r="BL162" s="24" t="s">
        <v>143</v>
      </c>
      <c r="BM162" s="24" t="s">
        <v>433</v>
      </c>
    </row>
    <row r="163" s="1" customFormat="1" ht="25.5" customHeight="1">
      <c r="B163" s="47"/>
      <c r="C163" s="222" t="s">
        <v>434</v>
      </c>
      <c r="D163" s="222" t="s">
        <v>138</v>
      </c>
      <c r="E163" s="223" t="s">
        <v>435</v>
      </c>
      <c r="F163" s="224" t="s">
        <v>436</v>
      </c>
      <c r="G163" s="225" t="s">
        <v>149</v>
      </c>
      <c r="H163" s="226">
        <v>200</v>
      </c>
      <c r="I163" s="227"/>
      <c r="J163" s="228">
        <f>ROUND(I163*H163,2)</f>
        <v>0</v>
      </c>
      <c r="K163" s="224" t="s">
        <v>142</v>
      </c>
      <c r="L163" s="73"/>
      <c r="M163" s="229" t="s">
        <v>31</v>
      </c>
      <c r="N163" s="230" t="s">
        <v>47</v>
      </c>
      <c r="O163" s="48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4" t="s">
        <v>143</v>
      </c>
      <c r="AT163" s="24" t="s">
        <v>138</v>
      </c>
      <c r="AU163" s="24" t="s">
        <v>87</v>
      </c>
      <c r="AY163" s="24" t="s">
        <v>136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24" t="s">
        <v>84</v>
      </c>
      <c r="BK163" s="233">
        <f>ROUND(I163*H163,2)</f>
        <v>0</v>
      </c>
      <c r="BL163" s="24" t="s">
        <v>143</v>
      </c>
      <c r="BM163" s="24" t="s">
        <v>437</v>
      </c>
    </row>
    <row r="164" s="1" customFormat="1">
      <c r="B164" s="47"/>
      <c r="C164" s="75"/>
      <c r="D164" s="236" t="s">
        <v>151</v>
      </c>
      <c r="E164" s="75"/>
      <c r="F164" s="246" t="s">
        <v>438</v>
      </c>
      <c r="G164" s="75"/>
      <c r="H164" s="75"/>
      <c r="I164" s="192"/>
      <c r="J164" s="75"/>
      <c r="K164" s="75"/>
      <c r="L164" s="73"/>
      <c r="M164" s="247"/>
      <c r="N164" s="48"/>
      <c r="O164" s="48"/>
      <c r="P164" s="48"/>
      <c r="Q164" s="48"/>
      <c r="R164" s="48"/>
      <c r="S164" s="48"/>
      <c r="T164" s="96"/>
      <c r="AT164" s="24" t="s">
        <v>151</v>
      </c>
      <c r="AU164" s="24" t="s">
        <v>87</v>
      </c>
    </row>
    <row r="165" s="13" customFormat="1">
      <c r="B165" s="266"/>
      <c r="C165" s="267"/>
      <c r="D165" s="236" t="s">
        <v>145</v>
      </c>
      <c r="E165" s="268" t="s">
        <v>31</v>
      </c>
      <c r="F165" s="269" t="s">
        <v>439</v>
      </c>
      <c r="G165" s="267"/>
      <c r="H165" s="268" t="s">
        <v>31</v>
      </c>
      <c r="I165" s="270"/>
      <c r="J165" s="267"/>
      <c r="K165" s="267"/>
      <c r="L165" s="271"/>
      <c r="M165" s="272"/>
      <c r="N165" s="273"/>
      <c r="O165" s="273"/>
      <c r="P165" s="273"/>
      <c r="Q165" s="273"/>
      <c r="R165" s="273"/>
      <c r="S165" s="273"/>
      <c r="T165" s="274"/>
      <c r="AT165" s="275" t="s">
        <v>145</v>
      </c>
      <c r="AU165" s="275" t="s">
        <v>87</v>
      </c>
      <c r="AV165" s="13" t="s">
        <v>84</v>
      </c>
      <c r="AW165" s="13" t="s">
        <v>40</v>
      </c>
      <c r="AX165" s="13" t="s">
        <v>76</v>
      </c>
      <c r="AY165" s="275" t="s">
        <v>136</v>
      </c>
    </row>
    <row r="166" s="11" customFormat="1">
      <c r="B166" s="234"/>
      <c r="C166" s="235"/>
      <c r="D166" s="236" t="s">
        <v>145</v>
      </c>
      <c r="E166" s="237" t="s">
        <v>31</v>
      </c>
      <c r="F166" s="238" t="s">
        <v>440</v>
      </c>
      <c r="G166" s="235"/>
      <c r="H166" s="239">
        <v>200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145</v>
      </c>
      <c r="AU166" s="245" t="s">
        <v>87</v>
      </c>
      <c r="AV166" s="11" t="s">
        <v>87</v>
      </c>
      <c r="AW166" s="11" t="s">
        <v>40</v>
      </c>
      <c r="AX166" s="11" t="s">
        <v>84</v>
      </c>
      <c r="AY166" s="245" t="s">
        <v>136</v>
      </c>
    </row>
    <row r="167" s="1" customFormat="1" ht="16.5" customHeight="1">
      <c r="B167" s="47"/>
      <c r="C167" s="276" t="s">
        <v>441</v>
      </c>
      <c r="D167" s="276" t="s">
        <v>442</v>
      </c>
      <c r="E167" s="277" t="s">
        <v>443</v>
      </c>
      <c r="F167" s="278" t="s">
        <v>444</v>
      </c>
      <c r="G167" s="279" t="s">
        <v>174</v>
      </c>
      <c r="H167" s="280">
        <v>24.399999999999999</v>
      </c>
      <c r="I167" s="281"/>
      <c r="J167" s="282">
        <f>ROUND(I167*H167,2)</f>
        <v>0</v>
      </c>
      <c r="K167" s="278" t="s">
        <v>142</v>
      </c>
      <c r="L167" s="283"/>
      <c r="M167" s="284" t="s">
        <v>31</v>
      </c>
      <c r="N167" s="285" t="s">
        <v>47</v>
      </c>
      <c r="O167" s="48"/>
      <c r="P167" s="231">
        <f>O167*H167</f>
        <v>0</v>
      </c>
      <c r="Q167" s="231">
        <v>1</v>
      </c>
      <c r="R167" s="231">
        <f>Q167*H167</f>
        <v>24.399999999999999</v>
      </c>
      <c r="S167" s="231">
        <v>0</v>
      </c>
      <c r="T167" s="232">
        <f>S167*H167</f>
        <v>0</v>
      </c>
      <c r="AR167" s="24" t="s">
        <v>187</v>
      </c>
      <c r="AT167" s="24" t="s">
        <v>442</v>
      </c>
      <c r="AU167" s="24" t="s">
        <v>87</v>
      </c>
      <c r="AY167" s="24" t="s">
        <v>136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24" t="s">
        <v>84</v>
      </c>
      <c r="BK167" s="233">
        <f>ROUND(I167*H167,2)</f>
        <v>0</v>
      </c>
      <c r="BL167" s="24" t="s">
        <v>143</v>
      </c>
      <c r="BM167" s="24" t="s">
        <v>445</v>
      </c>
    </row>
    <row r="168" s="1" customFormat="1">
      <c r="B168" s="47"/>
      <c r="C168" s="75"/>
      <c r="D168" s="236" t="s">
        <v>151</v>
      </c>
      <c r="E168" s="75"/>
      <c r="F168" s="246" t="s">
        <v>446</v>
      </c>
      <c r="G168" s="75"/>
      <c r="H168" s="75"/>
      <c r="I168" s="192"/>
      <c r="J168" s="75"/>
      <c r="K168" s="75"/>
      <c r="L168" s="73"/>
      <c r="M168" s="247"/>
      <c r="N168" s="48"/>
      <c r="O168" s="48"/>
      <c r="P168" s="48"/>
      <c r="Q168" s="48"/>
      <c r="R168" s="48"/>
      <c r="S168" s="48"/>
      <c r="T168" s="96"/>
      <c r="AT168" s="24" t="s">
        <v>151</v>
      </c>
      <c r="AU168" s="24" t="s">
        <v>87</v>
      </c>
    </row>
    <row r="169" s="11" customFormat="1">
      <c r="B169" s="234"/>
      <c r="C169" s="235"/>
      <c r="D169" s="236" t="s">
        <v>145</v>
      </c>
      <c r="E169" s="235"/>
      <c r="F169" s="238" t="s">
        <v>447</v>
      </c>
      <c r="G169" s="235"/>
      <c r="H169" s="239">
        <v>24.399999999999999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145</v>
      </c>
      <c r="AU169" s="245" t="s">
        <v>87</v>
      </c>
      <c r="AV169" s="11" t="s">
        <v>87</v>
      </c>
      <c r="AW169" s="11" t="s">
        <v>6</v>
      </c>
      <c r="AX169" s="11" t="s">
        <v>84</v>
      </c>
      <c r="AY169" s="245" t="s">
        <v>136</v>
      </c>
    </row>
    <row r="170" s="1" customFormat="1" ht="25.5" customHeight="1">
      <c r="B170" s="47"/>
      <c r="C170" s="222" t="s">
        <v>9</v>
      </c>
      <c r="D170" s="222" t="s">
        <v>138</v>
      </c>
      <c r="E170" s="223" t="s">
        <v>448</v>
      </c>
      <c r="F170" s="224" t="s">
        <v>449</v>
      </c>
      <c r="G170" s="225" t="s">
        <v>149</v>
      </c>
      <c r="H170" s="226">
        <v>200</v>
      </c>
      <c r="I170" s="227"/>
      <c r="J170" s="228">
        <f>ROUND(I170*H170,2)</f>
        <v>0</v>
      </c>
      <c r="K170" s="224" t="s">
        <v>142</v>
      </c>
      <c r="L170" s="73"/>
      <c r="M170" s="229" t="s">
        <v>31</v>
      </c>
      <c r="N170" s="230" t="s">
        <v>47</v>
      </c>
      <c r="O170" s="48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4" t="s">
        <v>143</v>
      </c>
      <c r="AT170" s="24" t="s">
        <v>138</v>
      </c>
      <c r="AU170" s="24" t="s">
        <v>87</v>
      </c>
      <c r="AY170" s="24" t="s">
        <v>136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24" t="s">
        <v>84</v>
      </c>
      <c r="BK170" s="233">
        <f>ROUND(I170*H170,2)</f>
        <v>0</v>
      </c>
      <c r="BL170" s="24" t="s">
        <v>143</v>
      </c>
      <c r="BM170" s="24" t="s">
        <v>450</v>
      </c>
    </row>
    <row r="171" s="1" customFormat="1" ht="16.5" customHeight="1">
      <c r="B171" s="47"/>
      <c r="C171" s="222" t="s">
        <v>451</v>
      </c>
      <c r="D171" s="222" t="s">
        <v>138</v>
      </c>
      <c r="E171" s="223" t="s">
        <v>452</v>
      </c>
      <c r="F171" s="224" t="s">
        <v>453</v>
      </c>
      <c r="G171" s="225" t="s">
        <v>157</v>
      </c>
      <c r="H171" s="226">
        <v>717.952</v>
      </c>
      <c r="I171" s="227"/>
      <c r="J171" s="228">
        <f>ROUND(I171*H171,2)</f>
        <v>0</v>
      </c>
      <c r="K171" s="224" t="s">
        <v>142</v>
      </c>
      <c r="L171" s="73"/>
      <c r="M171" s="229" t="s">
        <v>31</v>
      </c>
      <c r="N171" s="230" t="s">
        <v>47</v>
      </c>
      <c r="O171" s="48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AR171" s="24" t="s">
        <v>143</v>
      </c>
      <c r="AT171" s="24" t="s">
        <v>138</v>
      </c>
      <c r="AU171" s="24" t="s">
        <v>87</v>
      </c>
      <c r="AY171" s="24" t="s">
        <v>136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24" t="s">
        <v>84</v>
      </c>
      <c r="BK171" s="233">
        <f>ROUND(I171*H171,2)</f>
        <v>0</v>
      </c>
      <c r="BL171" s="24" t="s">
        <v>143</v>
      </c>
      <c r="BM171" s="24" t="s">
        <v>454</v>
      </c>
    </row>
    <row r="172" s="1" customFormat="1" ht="16.5" customHeight="1">
      <c r="B172" s="47"/>
      <c r="C172" s="222" t="s">
        <v>455</v>
      </c>
      <c r="D172" s="222" t="s">
        <v>138</v>
      </c>
      <c r="E172" s="223" t="s">
        <v>456</v>
      </c>
      <c r="F172" s="224" t="s">
        <v>457</v>
      </c>
      <c r="G172" s="225" t="s">
        <v>202</v>
      </c>
      <c r="H172" s="226">
        <v>2</v>
      </c>
      <c r="I172" s="227"/>
      <c r="J172" s="228">
        <f>ROUND(I172*H172,2)</f>
        <v>0</v>
      </c>
      <c r="K172" s="224" t="s">
        <v>142</v>
      </c>
      <c r="L172" s="73"/>
      <c r="M172" s="229" t="s">
        <v>31</v>
      </c>
      <c r="N172" s="230" t="s">
        <v>47</v>
      </c>
      <c r="O172" s="48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AR172" s="24" t="s">
        <v>143</v>
      </c>
      <c r="AT172" s="24" t="s">
        <v>138</v>
      </c>
      <c r="AU172" s="24" t="s">
        <v>87</v>
      </c>
      <c r="AY172" s="24" t="s">
        <v>136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24" t="s">
        <v>84</v>
      </c>
      <c r="BK172" s="233">
        <f>ROUND(I172*H172,2)</f>
        <v>0</v>
      </c>
      <c r="BL172" s="24" t="s">
        <v>143</v>
      </c>
      <c r="BM172" s="24" t="s">
        <v>458</v>
      </c>
    </row>
    <row r="173" s="1" customFormat="1" ht="25.5" customHeight="1">
      <c r="B173" s="47"/>
      <c r="C173" s="222" t="s">
        <v>459</v>
      </c>
      <c r="D173" s="222" t="s">
        <v>138</v>
      </c>
      <c r="E173" s="223" t="s">
        <v>460</v>
      </c>
      <c r="F173" s="224" t="s">
        <v>461</v>
      </c>
      <c r="G173" s="225" t="s">
        <v>202</v>
      </c>
      <c r="H173" s="226">
        <v>2</v>
      </c>
      <c r="I173" s="227"/>
      <c r="J173" s="228">
        <f>ROUND(I173*H173,2)</f>
        <v>0</v>
      </c>
      <c r="K173" s="224" t="s">
        <v>142</v>
      </c>
      <c r="L173" s="73"/>
      <c r="M173" s="229" t="s">
        <v>31</v>
      </c>
      <c r="N173" s="230" t="s">
        <v>47</v>
      </c>
      <c r="O173" s="48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AR173" s="24" t="s">
        <v>143</v>
      </c>
      <c r="AT173" s="24" t="s">
        <v>138</v>
      </c>
      <c r="AU173" s="24" t="s">
        <v>87</v>
      </c>
      <c r="AY173" s="24" t="s">
        <v>136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24" t="s">
        <v>84</v>
      </c>
      <c r="BK173" s="233">
        <f>ROUND(I173*H173,2)</f>
        <v>0</v>
      </c>
      <c r="BL173" s="24" t="s">
        <v>143</v>
      </c>
      <c r="BM173" s="24" t="s">
        <v>462</v>
      </c>
    </row>
    <row r="174" s="1" customFormat="1">
      <c r="B174" s="47"/>
      <c r="C174" s="75"/>
      <c r="D174" s="236" t="s">
        <v>151</v>
      </c>
      <c r="E174" s="75"/>
      <c r="F174" s="246" t="s">
        <v>463</v>
      </c>
      <c r="G174" s="75"/>
      <c r="H174" s="75"/>
      <c r="I174" s="192"/>
      <c r="J174" s="75"/>
      <c r="K174" s="75"/>
      <c r="L174" s="73"/>
      <c r="M174" s="247"/>
      <c r="N174" s="48"/>
      <c r="O174" s="48"/>
      <c r="P174" s="48"/>
      <c r="Q174" s="48"/>
      <c r="R174" s="48"/>
      <c r="S174" s="48"/>
      <c r="T174" s="96"/>
      <c r="AT174" s="24" t="s">
        <v>151</v>
      </c>
      <c r="AU174" s="24" t="s">
        <v>87</v>
      </c>
    </row>
    <row r="175" s="1" customFormat="1" ht="16.5" customHeight="1">
      <c r="B175" s="47"/>
      <c r="C175" s="222" t="s">
        <v>464</v>
      </c>
      <c r="D175" s="222" t="s">
        <v>138</v>
      </c>
      <c r="E175" s="223" t="s">
        <v>161</v>
      </c>
      <c r="F175" s="224" t="s">
        <v>162</v>
      </c>
      <c r="G175" s="225" t="s">
        <v>149</v>
      </c>
      <c r="H175" s="226">
        <v>139.44</v>
      </c>
      <c r="I175" s="227"/>
      <c r="J175" s="228">
        <f>ROUND(I175*H175,2)</f>
        <v>0</v>
      </c>
      <c r="K175" s="224" t="s">
        <v>142</v>
      </c>
      <c r="L175" s="73"/>
      <c r="M175" s="229" t="s">
        <v>31</v>
      </c>
      <c r="N175" s="230" t="s">
        <v>47</v>
      </c>
      <c r="O175" s="48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AR175" s="24" t="s">
        <v>143</v>
      </c>
      <c r="AT175" s="24" t="s">
        <v>138</v>
      </c>
      <c r="AU175" s="24" t="s">
        <v>87</v>
      </c>
      <c r="AY175" s="24" t="s">
        <v>136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24" t="s">
        <v>84</v>
      </c>
      <c r="BK175" s="233">
        <f>ROUND(I175*H175,2)</f>
        <v>0</v>
      </c>
      <c r="BL175" s="24" t="s">
        <v>143</v>
      </c>
      <c r="BM175" s="24" t="s">
        <v>465</v>
      </c>
    </row>
    <row r="176" s="1" customFormat="1">
      <c r="B176" s="47"/>
      <c r="C176" s="75"/>
      <c r="D176" s="236" t="s">
        <v>151</v>
      </c>
      <c r="E176" s="75"/>
      <c r="F176" s="246" t="s">
        <v>164</v>
      </c>
      <c r="G176" s="75"/>
      <c r="H176" s="75"/>
      <c r="I176" s="192"/>
      <c r="J176" s="75"/>
      <c r="K176" s="75"/>
      <c r="L176" s="73"/>
      <c r="M176" s="247"/>
      <c r="N176" s="48"/>
      <c r="O176" s="48"/>
      <c r="P176" s="48"/>
      <c r="Q176" s="48"/>
      <c r="R176" s="48"/>
      <c r="S176" s="48"/>
      <c r="T176" s="96"/>
      <c r="AT176" s="24" t="s">
        <v>151</v>
      </c>
      <c r="AU176" s="24" t="s">
        <v>87</v>
      </c>
    </row>
    <row r="177" s="1" customFormat="1" ht="16.5" customHeight="1">
      <c r="B177" s="47"/>
      <c r="C177" s="222" t="s">
        <v>466</v>
      </c>
      <c r="D177" s="222" t="s">
        <v>138</v>
      </c>
      <c r="E177" s="223" t="s">
        <v>467</v>
      </c>
      <c r="F177" s="224" t="s">
        <v>468</v>
      </c>
      <c r="G177" s="225" t="s">
        <v>157</v>
      </c>
      <c r="H177" s="226">
        <v>675.51599999999996</v>
      </c>
      <c r="I177" s="227"/>
      <c r="J177" s="228">
        <f>ROUND(I177*H177,2)</f>
        <v>0</v>
      </c>
      <c r="K177" s="224" t="s">
        <v>31</v>
      </c>
      <c r="L177" s="73"/>
      <c r="M177" s="229" t="s">
        <v>31</v>
      </c>
      <c r="N177" s="230" t="s">
        <v>47</v>
      </c>
      <c r="O177" s="48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AR177" s="24" t="s">
        <v>143</v>
      </c>
      <c r="AT177" s="24" t="s">
        <v>138</v>
      </c>
      <c r="AU177" s="24" t="s">
        <v>87</v>
      </c>
      <c r="AY177" s="24" t="s">
        <v>136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24" t="s">
        <v>84</v>
      </c>
      <c r="BK177" s="233">
        <f>ROUND(I177*H177,2)</f>
        <v>0</v>
      </c>
      <c r="BL177" s="24" t="s">
        <v>143</v>
      </c>
      <c r="BM177" s="24" t="s">
        <v>469</v>
      </c>
    </row>
    <row r="178" s="13" customFormat="1">
      <c r="B178" s="266"/>
      <c r="C178" s="267"/>
      <c r="D178" s="236" t="s">
        <v>145</v>
      </c>
      <c r="E178" s="268" t="s">
        <v>31</v>
      </c>
      <c r="F178" s="269" t="s">
        <v>470</v>
      </c>
      <c r="G178" s="267"/>
      <c r="H178" s="268" t="s">
        <v>31</v>
      </c>
      <c r="I178" s="270"/>
      <c r="J178" s="267"/>
      <c r="K178" s="267"/>
      <c r="L178" s="271"/>
      <c r="M178" s="272"/>
      <c r="N178" s="273"/>
      <c r="O178" s="273"/>
      <c r="P178" s="273"/>
      <c r="Q178" s="273"/>
      <c r="R178" s="273"/>
      <c r="S178" s="273"/>
      <c r="T178" s="274"/>
      <c r="AT178" s="275" t="s">
        <v>145</v>
      </c>
      <c r="AU178" s="275" t="s">
        <v>87</v>
      </c>
      <c r="AV178" s="13" t="s">
        <v>84</v>
      </c>
      <c r="AW178" s="13" t="s">
        <v>40</v>
      </c>
      <c r="AX178" s="13" t="s">
        <v>76</v>
      </c>
      <c r="AY178" s="275" t="s">
        <v>136</v>
      </c>
    </row>
    <row r="179" s="11" customFormat="1">
      <c r="B179" s="234"/>
      <c r="C179" s="235"/>
      <c r="D179" s="236" t="s">
        <v>145</v>
      </c>
      <c r="E179" s="237" t="s">
        <v>31</v>
      </c>
      <c r="F179" s="238" t="s">
        <v>471</v>
      </c>
      <c r="G179" s="235"/>
      <c r="H179" s="239">
        <v>516.06299999999999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145</v>
      </c>
      <c r="AU179" s="245" t="s">
        <v>87</v>
      </c>
      <c r="AV179" s="11" t="s">
        <v>87</v>
      </c>
      <c r="AW179" s="11" t="s">
        <v>40</v>
      </c>
      <c r="AX179" s="11" t="s">
        <v>76</v>
      </c>
      <c r="AY179" s="245" t="s">
        <v>136</v>
      </c>
    </row>
    <row r="180" s="11" customFormat="1">
      <c r="B180" s="234"/>
      <c r="C180" s="235"/>
      <c r="D180" s="236" t="s">
        <v>145</v>
      </c>
      <c r="E180" s="237" t="s">
        <v>31</v>
      </c>
      <c r="F180" s="238" t="s">
        <v>472</v>
      </c>
      <c r="G180" s="235"/>
      <c r="H180" s="239">
        <v>6.0670000000000002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145</v>
      </c>
      <c r="AU180" s="245" t="s">
        <v>87</v>
      </c>
      <c r="AV180" s="11" t="s">
        <v>87</v>
      </c>
      <c r="AW180" s="11" t="s">
        <v>40</v>
      </c>
      <c r="AX180" s="11" t="s">
        <v>76</v>
      </c>
      <c r="AY180" s="245" t="s">
        <v>136</v>
      </c>
    </row>
    <row r="181" s="11" customFormat="1">
      <c r="B181" s="234"/>
      <c r="C181" s="235"/>
      <c r="D181" s="236" t="s">
        <v>145</v>
      </c>
      <c r="E181" s="237" t="s">
        <v>31</v>
      </c>
      <c r="F181" s="238" t="s">
        <v>473</v>
      </c>
      <c r="G181" s="235"/>
      <c r="H181" s="239">
        <v>54.774999999999999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145</v>
      </c>
      <c r="AU181" s="245" t="s">
        <v>87</v>
      </c>
      <c r="AV181" s="11" t="s">
        <v>87</v>
      </c>
      <c r="AW181" s="11" t="s">
        <v>40</v>
      </c>
      <c r="AX181" s="11" t="s">
        <v>76</v>
      </c>
      <c r="AY181" s="245" t="s">
        <v>136</v>
      </c>
    </row>
    <row r="182" s="14" customFormat="1">
      <c r="B182" s="286"/>
      <c r="C182" s="287"/>
      <c r="D182" s="236" t="s">
        <v>145</v>
      </c>
      <c r="E182" s="288" t="s">
        <v>31</v>
      </c>
      <c r="F182" s="289" t="s">
        <v>474</v>
      </c>
      <c r="G182" s="287"/>
      <c r="H182" s="290">
        <v>576.90499999999997</v>
      </c>
      <c r="I182" s="291"/>
      <c r="J182" s="287"/>
      <c r="K182" s="287"/>
      <c r="L182" s="292"/>
      <c r="M182" s="293"/>
      <c r="N182" s="294"/>
      <c r="O182" s="294"/>
      <c r="P182" s="294"/>
      <c r="Q182" s="294"/>
      <c r="R182" s="294"/>
      <c r="S182" s="294"/>
      <c r="T182" s="295"/>
      <c r="AT182" s="296" t="s">
        <v>145</v>
      </c>
      <c r="AU182" s="296" t="s">
        <v>87</v>
      </c>
      <c r="AV182" s="14" t="s">
        <v>154</v>
      </c>
      <c r="AW182" s="14" t="s">
        <v>40</v>
      </c>
      <c r="AX182" s="14" t="s">
        <v>76</v>
      </c>
      <c r="AY182" s="296" t="s">
        <v>136</v>
      </c>
    </row>
    <row r="183" s="13" customFormat="1">
      <c r="B183" s="266"/>
      <c r="C183" s="267"/>
      <c r="D183" s="236" t="s">
        <v>145</v>
      </c>
      <c r="E183" s="268" t="s">
        <v>31</v>
      </c>
      <c r="F183" s="269" t="s">
        <v>475</v>
      </c>
      <c r="G183" s="267"/>
      <c r="H183" s="268" t="s">
        <v>31</v>
      </c>
      <c r="I183" s="270"/>
      <c r="J183" s="267"/>
      <c r="K183" s="267"/>
      <c r="L183" s="271"/>
      <c r="M183" s="272"/>
      <c r="N183" s="273"/>
      <c r="O183" s="273"/>
      <c r="P183" s="273"/>
      <c r="Q183" s="273"/>
      <c r="R183" s="273"/>
      <c r="S183" s="273"/>
      <c r="T183" s="274"/>
      <c r="AT183" s="275" t="s">
        <v>145</v>
      </c>
      <c r="AU183" s="275" t="s">
        <v>87</v>
      </c>
      <c r="AV183" s="13" t="s">
        <v>84</v>
      </c>
      <c r="AW183" s="13" t="s">
        <v>40</v>
      </c>
      <c r="AX183" s="13" t="s">
        <v>76</v>
      </c>
      <c r="AY183" s="275" t="s">
        <v>136</v>
      </c>
    </row>
    <row r="184" s="11" customFormat="1">
      <c r="B184" s="234"/>
      <c r="C184" s="235"/>
      <c r="D184" s="236" t="s">
        <v>145</v>
      </c>
      <c r="E184" s="237" t="s">
        <v>31</v>
      </c>
      <c r="F184" s="238" t="s">
        <v>476</v>
      </c>
      <c r="G184" s="235"/>
      <c r="H184" s="239">
        <v>98.611000000000004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145</v>
      </c>
      <c r="AU184" s="245" t="s">
        <v>87</v>
      </c>
      <c r="AV184" s="11" t="s">
        <v>87</v>
      </c>
      <c r="AW184" s="11" t="s">
        <v>40</v>
      </c>
      <c r="AX184" s="11" t="s">
        <v>76</v>
      </c>
      <c r="AY184" s="245" t="s">
        <v>136</v>
      </c>
    </row>
    <row r="185" s="12" customFormat="1">
      <c r="B185" s="251"/>
      <c r="C185" s="252"/>
      <c r="D185" s="236" t="s">
        <v>145</v>
      </c>
      <c r="E185" s="253" t="s">
        <v>31</v>
      </c>
      <c r="F185" s="254" t="s">
        <v>215</v>
      </c>
      <c r="G185" s="252"/>
      <c r="H185" s="255">
        <v>675.51599999999996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AT185" s="261" t="s">
        <v>145</v>
      </c>
      <c r="AU185" s="261" t="s">
        <v>87</v>
      </c>
      <c r="AV185" s="12" t="s">
        <v>143</v>
      </c>
      <c r="AW185" s="12" t="s">
        <v>40</v>
      </c>
      <c r="AX185" s="12" t="s">
        <v>84</v>
      </c>
      <c r="AY185" s="261" t="s">
        <v>136</v>
      </c>
    </row>
    <row r="186" s="1" customFormat="1" ht="16.5" customHeight="1">
      <c r="B186" s="47"/>
      <c r="C186" s="222" t="s">
        <v>477</v>
      </c>
      <c r="D186" s="222" t="s">
        <v>138</v>
      </c>
      <c r="E186" s="223" t="s">
        <v>478</v>
      </c>
      <c r="F186" s="224" t="s">
        <v>468</v>
      </c>
      <c r="G186" s="225" t="s">
        <v>157</v>
      </c>
      <c r="H186" s="226">
        <v>217.30799999999999</v>
      </c>
      <c r="I186" s="227"/>
      <c r="J186" s="228">
        <f>ROUND(I186*H186,2)</f>
        <v>0</v>
      </c>
      <c r="K186" s="224" t="s">
        <v>142</v>
      </c>
      <c r="L186" s="73"/>
      <c r="M186" s="229" t="s">
        <v>31</v>
      </c>
      <c r="N186" s="230" t="s">
        <v>47</v>
      </c>
      <c r="O186" s="48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4" t="s">
        <v>143</v>
      </c>
      <c r="AT186" s="24" t="s">
        <v>138</v>
      </c>
      <c r="AU186" s="24" t="s">
        <v>87</v>
      </c>
      <c r="AY186" s="24" t="s">
        <v>136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24" t="s">
        <v>84</v>
      </c>
      <c r="BK186" s="233">
        <f>ROUND(I186*H186,2)</f>
        <v>0</v>
      </c>
      <c r="BL186" s="24" t="s">
        <v>143</v>
      </c>
      <c r="BM186" s="24" t="s">
        <v>479</v>
      </c>
    </row>
    <row r="187" s="11" customFormat="1">
      <c r="B187" s="234"/>
      <c r="C187" s="235"/>
      <c r="D187" s="236" t="s">
        <v>145</v>
      </c>
      <c r="E187" s="237" t="s">
        <v>31</v>
      </c>
      <c r="F187" s="238" t="s">
        <v>480</v>
      </c>
      <c r="G187" s="235"/>
      <c r="H187" s="239">
        <v>23.952999999999999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145</v>
      </c>
      <c r="AU187" s="245" t="s">
        <v>87</v>
      </c>
      <c r="AV187" s="11" t="s">
        <v>87</v>
      </c>
      <c r="AW187" s="11" t="s">
        <v>40</v>
      </c>
      <c r="AX187" s="11" t="s">
        <v>76</v>
      </c>
      <c r="AY187" s="245" t="s">
        <v>136</v>
      </c>
    </row>
    <row r="188" s="11" customFormat="1">
      <c r="B188" s="234"/>
      <c r="C188" s="235"/>
      <c r="D188" s="236" t="s">
        <v>145</v>
      </c>
      <c r="E188" s="237" t="s">
        <v>31</v>
      </c>
      <c r="F188" s="238" t="s">
        <v>481</v>
      </c>
      <c r="G188" s="235"/>
      <c r="H188" s="239">
        <v>193.35499999999999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145</v>
      </c>
      <c r="AU188" s="245" t="s">
        <v>87</v>
      </c>
      <c r="AV188" s="11" t="s">
        <v>87</v>
      </c>
      <c r="AW188" s="11" t="s">
        <v>40</v>
      </c>
      <c r="AX188" s="11" t="s">
        <v>76</v>
      </c>
      <c r="AY188" s="245" t="s">
        <v>136</v>
      </c>
    </row>
    <row r="189" s="12" customFormat="1">
      <c r="B189" s="251"/>
      <c r="C189" s="252"/>
      <c r="D189" s="236" t="s">
        <v>145</v>
      </c>
      <c r="E189" s="253" t="s">
        <v>31</v>
      </c>
      <c r="F189" s="254" t="s">
        <v>215</v>
      </c>
      <c r="G189" s="252"/>
      <c r="H189" s="255">
        <v>217.30799999999999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AT189" s="261" t="s">
        <v>145</v>
      </c>
      <c r="AU189" s="261" t="s">
        <v>87</v>
      </c>
      <c r="AV189" s="12" t="s">
        <v>143</v>
      </c>
      <c r="AW189" s="12" t="s">
        <v>40</v>
      </c>
      <c r="AX189" s="12" t="s">
        <v>84</v>
      </c>
      <c r="AY189" s="261" t="s">
        <v>136</v>
      </c>
    </row>
    <row r="190" s="1" customFormat="1" ht="25.5" customHeight="1">
      <c r="B190" s="47"/>
      <c r="C190" s="222" t="s">
        <v>482</v>
      </c>
      <c r="D190" s="222" t="s">
        <v>138</v>
      </c>
      <c r="E190" s="223" t="s">
        <v>483</v>
      </c>
      <c r="F190" s="224" t="s">
        <v>484</v>
      </c>
      <c r="G190" s="225" t="s">
        <v>157</v>
      </c>
      <c r="H190" s="226">
        <v>6755.1599999999999</v>
      </c>
      <c r="I190" s="227"/>
      <c r="J190" s="228">
        <f>ROUND(I190*H190,2)</f>
        <v>0</v>
      </c>
      <c r="K190" s="224" t="s">
        <v>142</v>
      </c>
      <c r="L190" s="73"/>
      <c r="M190" s="229" t="s">
        <v>31</v>
      </c>
      <c r="N190" s="230" t="s">
        <v>47</v>
      </c>
      <c r="O190" s="48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AR190" s="24" t="s">
        <v>143</v>
      </c>
      <c r="AT190" s="24" t="s">
        <v>138</v>
      </c>
      <c r="AU190" s="24" t="s">
        <v>87</v>
      </c>
      <c r="AY190" s="24" t="s">
        <v>136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24" t="s">
        <v>84</v>
      </c>
      <c r="BK190" s="233">
        <f>ROUND(I190*H190,2)</f>
        <v>0</v>
      </c>
      <c r="BL190" s="24" t="s">
        <v>143</v>
      </c>
      <c r="BM190" s="24" t="s">
        <v>485</v>
      </c>
    </row>
    <row r="191" s="1" customFormat="1">
      <c r="B191" s="47"/>
      <c r="C191" s="75"/>
      <c r="D191" s="236" t="s">
        <v>151</v>
      </c>
      <c r="E191" s="75"/>
      <c r="F191" s="246" t="s">
        <v>486</v>
      </c>
      <c r="G191" s="75"/>
      <c r="H191" s="75"/>
      <c r="I191" s="192"/>
      <c r="J191" s="75"/>
      <c r="K191" s="75"/>
      <c r="L191" s="73"/>
      <c r="M191" s="247"/>
      <c r="N191" s="48"/>
      <c r="O191" s="48"/>
      <c r="P191" s="48"/>
      <c r="Q191" s="48"/>
      <c r="R191" s="48"/>
      <c r="S191" s="48"/>
      <c r="T191" s="96"/>
      <c r="AT191" s="24" t="s">
        <v>151</v>
      </c>
      <c r="AU191" s="24" t="s">
        <v>87</v>
      </c>
    </row>
    <row r="192" s="11" customFormat="1">
      <c r="B192" s="234"/>
      <c r="C192" s="235"/>
      <c r="D192" s="236" t="s">
        <v>145</v>
      </c>
      <c r="E192" s="235"/>
      <c r="F192" s="238" t="s">
        <v>487</v>
      </c>
      <c r="G192" s="235"/>
      <c r="H192" s="239">
        <v>6755.1599999999999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145</v>
      </c>
      <c r="AU192" s="245" t="s">
        <v>87</v>
      </c>
      <c r="AV192" s="11" t="s">
        <v>87</v>
      </c>
      <c r="AW192" s="11" t="s">
        <v>6</v>
      </c>
      <c r="AX192" s="11" t="s">
        <v>84</v>
      </c>
      <c r="AY192" s="245" t="s">
        <v>136</v>
      </c>
    </row>
    <row r="193" s="1" customFormat="1" ht="16.5" customHeight="1">
      <c r="B193" s="47"/>
      <c r="C193" s="222" t="s">
        <v>488</v>
      </c>
      <c r="D193" s="222" t="s">
        <v>138</v>
      </c>
      <c r="E193" s="223" t="s">
        <v>489</v>
      </c>
      <c r="F193" s="224" t="s">
        <v>490</v>
      </c>
      <c r="G193" s="225" t="s">
        <v>157</v>
      </c>
      <c r="H193" s="226">
        <v>23.952999999999999</v>
      </c>
      <c r="I193" s="227"/>
      <c r="J193" s="228">
        <f>ROUND(I193*H193,2)</f>
        <v>0</v>
      </c>
      <c r="K193" s="224" t="s">
        <v>142</v>
      </c>
      <c r="L193" s="73"/>
      <c r="M193" s="229" t="s">
        <v>31</v>
      </c>
      <c r="N193" s="230" t="s">
        <v>47</v>
      </c>
      <c r="O193" s="48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AR193" s="24" t="s">
        <v>143</v>
      </c>
      <c r="AT193" s="24" t="s">
        <v>138</v>
      </c>
      <c r="AU193" s="24" t="s">
        <v>87</v>
      </c>
      <c r="AY193" s="24" t="s">
        <v>136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24" t="s">
        <v>84</v>
      </c>
      <c r="BK193" s="233">
        <f>ROUND(I193*H193,2)</f>
        <v>0</v>
      </c>
      <c r="BL193" s="24" t="s">
        <v>143</v>
      </c>
      <c r="BM193" s="24" t="s">
        <v>491</v>
      </c>
    </row>
    <row r="194" s="1" customFormat="1">
      <c r="B194" s="47"/>
      <c r="C194" s="75"/>
      <c r="D194" s="236" t="s">
        <v>151</v>
      </c>
      <c r="E194" s="75"/>
      <c r="F194" s="246" t="s">
        <v>492</v>
      </c>
      <c r="G194" s="75"/>
      <c r="H194" s="75"/>
      <c r="I194" s="192"/>
      <c r="J194" s="75"/>
      <c r="K194" s="75"/>
      <c r="L194" s="73"/>
      <c r="M194" s="247"/>
      <c r="N194" s="48"/>
      <c r="O194" s="48"/>
      <c r="P194" s="48"/>
      <c r="Q194" s="48"/>
      <c r="R194" s="48"/>
      <c r="S194" s="48"/>
      <c r="T194" s="96"/>
      <c r="AT194" s="24" t="s">
        <v>151</v>
      </c>
      <c r="AU194" s="24" t="s">
        <v>87</v>
      </c>
    </row>
    <row r="195" s="11" customFormat="1">
      <c r="B195" s="234"/>
      <c r="C195" s="235"/>
      <c r="D195" s="236" t="s">
        <v>145</v>
      </c>
      <c r="E195" s="235"/>
      <c r="F195" s="238" t="s">
        <v>493</v>
      </c>
      <c r="G195" s="235"/>
      <c r="H195" s="239">
        <v>23.952999999999999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145</v>
      </c>
      <c r="AU195" s="245" t="s">
        <v>87</v>
      </c>
      <c r="AV195" s="11" t="s">
        <v>87</v>
      </c>
      <c r="AW195" s="11" t="s">
        <v>6</v>
      </c>
      <c r="AX195" s="11" t="s">
        <v>84</v>
      </c>
      <c r="AY195" s="245" t="s">
        <v>136</v>
      </c>
    </row>
    <row r="196" s="1" customFormat="1" ht="16.5" customHeight="1">
      <c r="B196" s="47"/>
      <c r="C196" s="222" t="s">
        <v>494</v>
      </c>
      <c r="D196" s="222" t="s">
        <v>138</v>
      </c>
      <c r="E196" s="223" t="s">
        <v>495</v>
      </c>
      <c r="F196" s="224" t="s">
        <v>496</v>
      </c>
      <c r="G196" s="225" t="s">
        <v>157</v>
      </c>
      <c r="H196" s="226">
        <v>23.952999999999999</v>
      </c>
      <c r="I196" s="227"/>
      <c r="J196" s="228">
        <f>ROUND(I196*H196,2)</f>
        <v>0</v>
      </c>
      <c r="K196" s="224" t="s">
        <v>142</v>
      </c>
      <c r="L196" s="73"/>
      <c r="M196" s="229" t="s">
        <v>31</v>
      </c>
      <c r="N196" s="230" t="s">
        <v>47</v>
      </c>
      <c r="O196" s="48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AR196" s="24" t="s">
        <v>143</v>
      </c>
      <c r="AT196" s="24" t="s">
        <v>138</v>
      </c>
      <c r="AU196" s="24" t="s">
        <v>87</v>
      </c>
      <c r="AY196" s="24" t="s">
        <v>136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24" t="s">
        <v>84</v>
      </c>
      <c r="BK196" s="233">
        <f>ROUND(I196*H196,2)</f>
        <v>0</v>
      </c>
      <c r="BL196" s="24" t="s">
        <v>143</v>
      </c>
      <c r="BM196" s="24" t="s">
        <v>497</v>
      </c>
    </row>
    <row r="197" s="1" customFormat="1">
      <c r="B197" s="47"/>
      <c r="C197" s="75"/>
      <c r="D197" s="236" t="s">
        <v>151</v>
      </c>
      <c r="E197" s="75"/>
      <c r="F197" s="246" t="s">
        <v>498</v>
      </c>
      <c r="G197" s="75"/>
      <c r="H197" s="75"/>
      <c r="I197" s="192"/>
      <c r="J197" s="75"/>
      <c r="K197" s="75"/>
      <c r="L197" s="73"/>
      <c r="M197" s="247"/>
      <c r="N197" s="48"/>
      <c r="O197" s="48"/>
      <c r="P197" s="48"/>
      <c r="Q197" s="48"/>
      <c r="R197" s="48"/>
      <c r="S197" s="48"/>
      <c r="T197" s="96"/>
      <c r="AT197" s="24" t="s">
        <v>151</v>
      </c>
      <c r="AU197" s="24" t="s">
        <v>87</v>
      </c>
    </row>
    <row r="198" s="11" customFormat="1">
      <c r="B198" s="234"/>
      <c r="C198" s="235"/>
      <c r="D198" s="236" t="s">
        <v>145</v>
      </c>
      <c r="E198" s="235"/>
      <c r="F198" s="238" t="s">
        <v>493</v>
      </c>
      <c r="G198" s="235"/>
      <c r="H198" s="239">
        <v>23.952999999999999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145</v>
      </c>
      <c r="AU198" s="245" t="s">
        <v>87</v>
      </c>
      <c r="AV198" s="11" t="s">
        <v>87</v>
      </c>
      <c r="AW198" s="11" t="s">
        <v>6</v>
      </c>
      <c r="AX198" s="11" t="s">
        <v>84</v>
      </c>
      <c r="AY198" s="245" t="s">
        <v>136</v>
      </c>
    </row>
    <row r="199" s="1" customFormat="1" ht="16.5" customHeight="1">
      <c r="B199" s="47"/>
      <c r="C199" s="222" t="s">
        <v>499</v>
      </c>
      <c r="D199" s="222" t="s">
        <v>138</v>
      </c>
      <c r="E199" s="223" t="s">
        <v>166</v>
      </c>
      <c r="F199" s="224" t="s">
        <v>167</v>
      </c>
      <c r="G199" s="225" t="s">
        <v>157</v>
      </c>
      <c r="H199" s="226">
        <v>675.51599999999996</v>
      </c>
      <c r="I199" s="227"/>
      <c r="J199" s="228">
        <f>ROUND(I199*H199,2)</f>
        <v>0</v>
      </c>
      <c r="K199" s="224" t="s">
        <v>142</v>
      </c>
      <c r="L199" s="73"/>
      <c r="M199" s="229" t="s">
        <v>31</v>
      </c>
      <c r="N199" s="230" t="s">
        <v>47</v>
      </c>
      <c r="O199" s="48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AR199" s="24" t="s">
        <v>143</v>
      </c>
      <c r="AT199" s="24" t="s">
        <v>138</v>
      </c>
      <c r="AU199" s="24" t="s">
        <v>87</v>
      </c>
      <c r="AY199" s="24" t="s">
        <v>136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24" t="s">
        <v>84</v>
      </c>
      <c r="BK199" s="233">
        <f>ROUND(I199*H199,2)</f>
        <v>0</v>
      </c>
      <c r="BL199" s="24" t="s">
        <v>143</v>
      </c>
      <c r="BM199" s="24" t="s">
        <v>500</v>
      </c>
    </row>
    <row r="200" s="1" customFormat="1">
      <c r="B200" s="47"/>
      <c r="C200" s="75"/>
      <c r="D200" s="236" t="s">
        <v>151</v>
      </c>
      <c r="E200" s="75"/>
      <c r="F200" s="246" t="s">
        <v>501</v>
      </c>
      <c r="G200" s="75"/>
      <c r="H200" s="75"/>
      <c r="I200" s="192"/>
      <c r="J200" s="75"/>
      <c r="K200" s="75"/>
      <c r="L200" s="73"/>
      <c r="M200" s="247"/>
      <c r="N200" s="48"/>
      <c r="O200" s="48"/>
      <c r="P200" s="48"/>
      <c r="Q200" s="48"/>
      <c r="R200" s="48"/>
      <c r="S200" s="48"/>
      <c r="T200" s="96"/>
      <c r="AT200" s="24" t="s">
        <v>151</v>
      </c>
      <c r="AU200" s="24" t="s">
        <v>87</v>
      </c>
    </row>
    <row r="201" s="1" customFormat="1" ht="16.5" customHeight="1">
      <c r="B201" s="47"/>
      <c r="C201" s="222" t="s">
        <v>502</v>
      </c>
      <c r="D201" s="222" t="s">
        <v>138</v>
      </c>
      <c r="E201" s="223" t="s">
        <v>172</v>
      </c>
      <c r="F201" s="224" t="s">
        <v>173</v>
      </c>
      <c r="G201" s="225" t="s">
        <v>174</v>
      </c>
      <c r="H201" s="226">
        <v>1351.0319999999999</v>
      </c>
      <c r="I201" s="227"/>
      <c r="J201" s="228">
        <f>ROUND(I201*H201,2)</f>
        <v>0</v>
      </c>
      <c r="K201" s="224" t="s">
        <v>142</v>
      </c>
      <c r="L201" s="73"/>
      <c r="M201" s="229" t="s">
        <v>31</v>
      </c>
      <c r="N201" s="230" t="s">
        <v>47</v>
      </c>
      <c r="O201" s="48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AR201" s="24" t="s">
        <v>143</v>
      </c>
      <c r="AT201" s="24" t="s">
        <v>138</v>
      </c>
      <c r="AU201" s="24" t="s">
        <v>87</v>
      </c>
      <c r="AY201" s="24" t="s">
        <v>136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24" t="s">
        <v>84</v>
      </c>
      <c r="BK201" s="233">
        <f>ROUND(I201*H201,2)</f>
        <v>0</v>
      </c>
      <c r="BL201" s="24" t="s">
        <v>143</v>
      </c>
      <c r="BM201" s="24" t="s">
        <v>503</v>
      </c>
    </row>
    <row r="202" s="1" customFormat="1">
      <c r="B202" s="47"/>
      <c r="C202" s="75"/>
      <c r="D202" s="236" t="s">
        <v>151</v>
      </c>
      <c r="E202" s="75"/>
      <c r="F202" s="246" t="s">
        <v>504</v>
      </c>
      <c r="G202" s="75"/>
      <c r="H202" s="75"/>
      <c r="I202" s="192"/>
      <c r="J202" s="75"/>
      <c r="K202" s="75"/>
      <c r="L202" s="73"/>
      <c r="M202" s="247"/>
      <c r="N202" s="48"/>
      <c r="O202" s="48"/>
      <c r="P202" s="48"/>
      <c r="Q202" s="48"/>
      <c r="R202" s="48"/>
      <c r="S202" s="48"/>
      <c r="T202" s="96"/>
      <c r="AT202" s="24" t="s">
        <v>151</v>
      </c>
      <c r="AU202" s="24" t="s">
        <v>87</v>
      </c>
    </row>
    <row r="203" s="11" customFormat="1">
      <c r="B203" s="234"/>
      <c r="C203" s="235"/>
      <c r="D203" s="236" t="s">
        <v>145</v>
      </c>
      <c r="E203" s="235"/>
      <c r="F203" s="238" t="s">
        <v>505</v>
      </c>
      <c r="G203" s="235"/>
      <c r="H203" s="239">
        <v>1351.0319999999999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145</v>
      </c>
      <c r="AU203" s="245" t="s">
        <v>87</v>
      </c>
      <c r="AV203" s="11" t="s">
        <v>87</v>
      </c>
      <c r="AW203" s="11" t="s">
        <v>6</v>
      </c>
      <c r="AX203" s="11" t="s">
        <v>84</v>
      </c>
      <c r="AY203" s="245" t="s">
        <v>136</v>
      </c>
    </row>
    <row r="204" s="1" customFormat="1" ht="16.5" customHeight="1">
      <c r="B204" s="47"/>
      <c r="C204" s="222" t="s">
        <v>506</v>
      </c>
      <c r="D204" s="222" t="s">
        <v>138</v>
      </c>
      <c r="E204" s="223" t="s">
        <v>507</v>
      </c>
      <c r="F204" s="224" t="s">
        <v>508</v>
      </c>
      <c r="G204" s="225" t="s">
        <v>157</v>
      </c>
      <c r="H204" s="226">
        <v>193.614</v>
      </c>
      <c r="I204" s="227"/>
      <c r="J204" s="228">
        <f>ROUND(I204*H204,2)</f>
        <v>0</v>
      </c>
      <c r="K204" s="224" t="s">
        <v>31</v>
      </c>
      <c r="L204" s="73"/>
      <c r="M204" s="229" t="s">
        <v>31</v>
      </c>
      <c r="N204" s="230" t="s">
        <v>47</v>
      </c>
      <c r="O204" s="48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AR204" s="24" t="s">
        <v>143</v>
      </c>
      <c r="AT204" s="24" t="s">
        <v>138</v>
      </c>
      <c r="AU204" s="24" t="s">
        <v>87</v>
      </c>
      <c r="AY204" s="24" t="s">
        <v>136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24" t="s">
        <v>84</v>
      </c>
      <c r="BK204" s="233">
        <f>ROUND(I204*H204,2)</f>
        <v>0</v>
      </c>
      <c r="BL204" s="24" t="s">
        <v>143</v>
      </c>
      <c r="BM204" s="24" t="s">
        <v>509</v>
      </c>
    </row>
    <row r="205" s="1" customFormat="1">
      <c r="B205" s="47"/>
      <c r="C205" s="75"/>
      <c r="D205" s="236" t="s">
        <v>151</v>
      </c>
      <c r="E205" s="75"/>
      <c r="F205" s="246" t="s">
        <v>510</v>
      </c>
      <c r="G205" s="75"/>
      <c r="H205" s="75"/>
      <c r="I205" s="192"/>
      <c r="J205" s="75"/>
      <c r="K205" s="75"/>
      <c r="L205" s="73"/>
      <c r="M205" s="247"/>
      <c r="N205" s="48"/>
      <c r="O205" s="48"/>
      <c r="P205" s="48"/>
      <c r="Q205" s="48"/>
      <c r="R205" s="48"/>
      <c r="S205" s="48"/>
      <c r="T205" s="96"/>
      <c r="AT205" s="24" t="s">
        <v>151</v>
      </c>
      <c r="AU205" s="24" t="s">
        <v>87</v>
      </c>
    </row>
    <row r="206" s="13" customFormat="1">
      <c r="B206" s="266"/>
      <c r="C206" s="267"/>
      <c r="D206" s="236" t="s">
        <v>145</v>
      </c>
      <c r="E206" s="268" t="s">
        <v>31</v>
      </c>
      <c r="F206" s="269" t="s">
        <v>511</v>
      </c>
      <c r="G206" s="267"/>
      <c r="H206" s="268" t="s">
        <v>31</v>
      </c>
      <c r="I206" s="270"/>
      <c r="J206" s="267"/>
      <c r="K206" s="267"/>
      <c r="L206" s="271"/>
      <c r="M206" s="272"/>
      <c r="N206" s="273"/>
      <c r="O206" s="273"/>
      <c r="P206" s="273"/>
      <c r="Q206" s="273"/>
      <c r="R206" s="273"/>
      <c r="S206" s="273"/>
      <c r="T206" s="274"/>
      <c r="AT206" s="275" t="s">
        <v>145</v>
      </c>
      <c r="AU206" s="275" t="s">
        <v>87</v>
      </c>
      <c r="AV206" s="13" t="s">
        <v>84</v>
      </c>
      <c r="AW206" s="13" t="s">
        <v>40</v>
      </c>
      <c r="AX206" s="13" t="s">
        <v>76</v>
      </c>
      <c r="AY206" s="275" t="s">
        <v>136</v>
      </c>
    </row>
    <row r="207" s="13" customFormat="1">
      <c r="B207" s="266"/>
      <c r="C207" s="267"/>
      <c r="D207" s="236" t="s">
        <v>145</v>
      </c>
      <c r="E207" s="268" t="s">
        <v>31</v>
      </c>
      <c r="F207" s="269" t="s">
        <v>512</v>
      </c>
      <c r="G207" s="267"/>
      <c r="H207" s="268" t="s">
        <v>31</v>
      </c>
      <c r="I207" s="270"/>
      <c r="J207" s="267"/>
      <c r="K207" s="267"/>
      <c r="L207" s="271"/>
      <c r="M207" s="272"/>
      <c r="N207" s="273"/>
      <c r="O207" s="273"/>
      <c r="P207" s="273"/>
      <c r="Q207" s="273"/>
      <c r="R207" s="273"/>
      <c r="S207" s="273"/>
      <c r="T207" s="274"/>
      <c r="AT207" s="275" t="s">
        <v>145</v>
      </c>
      <c r="AU207" s="275" t="s">
        <v>87</v>
      </c>
      <c r="AV207" s="13" t="s">
        <v>84</v>
      </c>
      <c r="AW207" s="13" t="s">
        <v>40</v>
      </c>
      <c r="AX207" s="13" t="s">
        <v>76</v>
      </c>
      <c r="AY207" s="275" t="s">
        <v>136</v>
      </c>
    </row>
    <row r="208" s="11" customFormat="1">
      <c r="B208" s="234"/>
      <c r="C208" s="235"/>
      <c r="D208" s="236" t="s">
        <v>145</v>
      </c>
      <c r="E208" s="237" t="s">
        <v>31</v>
      </c>
      <c r="F208" s="238" t="s">
        <v>513</v>
      </c>
      <c r="G208" s="235"/>
      <c r="H208" s="239">
        <v>6.8639999999999999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145</v>
      </c>
      <c r="AU208" s="245" t="s">
        <v>87</v>
      </c>
      <c r="AV208" s="11" t="s">
        <v>87</v>
      </c>
      <c r="AW208" s="11" t="s">
        <v>40</v>
      </c>
      <c r="AX208" s="11" t="s">
        <v>76</v>
      </c>
      <c r="AY208" s="245" t="s">
        <v>136</v>
      </c>
    </row>
    <row r="209" s="11" customFormat="1">
      <c r="B209" s="234"/>
      <c r="C209" s="235"/>
      <c r="D209" s="236" t="s">
        <v>145</v>
      </c>
      <c r="E209" s="237" t="s">
        <v>31</v>
      </c>
      <c r="F209" s="238" t="s">
        <v>514</v>
      </c>
      <c r="G209" s="235"/>
      <c r="H209" s="239">
        <v>7.5679999999999996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145</v>
      </c>
      <c r="AU209" s="245" t="s">
        <v>87</v>
      </c>
      <c r="AV209" s="11" t="s">
        <v>87</v>
      </c>
      <c r="AW209" s="11" t="s">
        <v>40</v>
      </c>
      <c r="AX209" s="11" t="s">
        <v>76</v>
      </c>
      <c r="AY209" s="245" t="s">
        <v>136</v>
      </c>
    </row>
    <row r="210" s="14" customFormat="1">
      <c r="B210" s="286"/>
      <c r="C210" s="287"/>
      <c r="D210" s="236" t="s">
        <v>145</v>
      </c>
      <c r="E210" s="288" t="s">
        <v>31</v>
      </c>
      <c r="F210" s="289" t="s">
        <v>474</v>
      </c>
      <c r="G210" s="287"/>
      <c r="H210" s="290">
        <v>14.432</v>
      </c>
      <c r="I210" s="291"/>
      <c r="J210" s="287"/>
      <c r="K210" s="287"/>
      <c r="L210" s="292"/>
      <c r="M210" s="293"/>
      <c r="N210" s="294"/>
      <c r="O210" s="294"/>
      <c r="P210" s="294"/>
      <c r="Q210" s="294"/>
      <c r="R210" s="294"/>
      <c r="S210" s="294"/>
      <c r="T210" s="295"/>
      <c r="AT210" s="296" t="s">
        <v>145</v>
      </c>
      <c r="AU210" s="296" t="s">
        <v>87</v>
      </c>
      <c r="AV210" s="14" t="s">
        <v>154</v>
      </c>
      <c r="AW210" s="14" t="s">
        <v>40</v>
      </c>
      <c r="AX210" s="14" t="s">
        <v>76</v>
      </c>
      <c r="AY210" s="296" t="s">
        <v>136</v>
      </c>
    </row>
    <row r="211" s="13" customFormat="1">
      <c r="B211" s="266"/>
      <c r="C211" s="267"/>
      <c r="D211" s="236" t="s">
        <v>145</v>
      </c>
      <c r="E211" s="268" t="s">
        <v>31</v>
      </c>
      <c r="F211" s="269" t="s">
        <v>515</v>
      </c>
      <c r="G211" s="267"/>
      <c r="H211" s="268" t="s">
        <v>31</v>
      </c>
      <c r="I211" s="270"/>
      <c r="J211" s="267"/>
      <c r="K211" s="267"/>
      <c r="L211" s="271"/>
      <c r="M211" s="272"/>
      <c r="N211" s="273"/>
      <c r="O211" s="273"/>
      <c r="P211" s="273"/>
      <c r="Q211" s="273"/>
      <c r="R211" s="273"/>
      <c r="S211" s="273"/>
      <c r="T211" s="274"/>
      <c r="AT211" s="275" t="s">
        <v>145</v>
      </c>
      <c r="AU211" s="275" t="s">
        <v>87</v>
      </c>
      <c r="AV211" s="13" t="s">
        <v>84</v>
      </c>
      <c r="AW211" s="13" t="s">
        <v>40</v>
      </c>
      <c r="AX211" s="13" t="s">
        <v>76</v>
      </c>
      <c r="AY211" s="275" t="s">
        <v>136</v>
      </c>
    </row>
    <row r="212" s="11" customFormat="1">
      <c r="B212" s="234"/>
      <c r="C212" s="235"/>
      <c r="D212" s="236" t="s">
        <v>145</v>
      </c>
      <c r="E212" s="237" t="s">
        <v>31</v>
      </c>
      <c r="F212" s="238" t="s">
        <v>516</v>
      </c>
      <c r="G212" s="235"/>
      <c r="H212" s="239">
        <v>30.800000000000001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AT212" s="245" t="s">
        <v>145</v>
      </c>
      <c r="AU212" s="245" t="s">
        <v>87</v>
      </c>
      <c r="AV212" s="11" t="s">
        <v>87</v>
      </c>
      <c r="AW212" s="11" t="s">
        <v>40</v>
      </c>
      <c r="AX212" s="11" t="s">
        <v>76</v>
      </c>
      <c r="AY212" s="245" t="s">
        <v>136</v>
      </c>
    </row>
    <row r="213" s="11" customFormat="1">
      <c r="B213" s="234"/>
      <c r="C213" s="235"/>
      <c r="D213" s="236" t="s">
        <v>145</v>
      </c>
      <c r="E213" s="237" t="s">
        <v>31</v>
      </c>
      <c r="F213" s="238" t="s">
        <v>517</v>
      </c>
      <c r="G213" s="235"/>
      <c r="H213" s="239">
        <v>30.800000000000001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145</v>
      </c>
      <c r="AU213" s="245" t="s">
        <v>87</v>
      </c>
      <c r="AV213" s="11" t="s">
        <v>87</v>
      </c>
      <c r="AW213" s="11" t="s">
        <v>40</v>
      </c>
      <c r="AX213" s="11" t="s">
        <v>76</v>
      </c>
      <c r="AY213" s="245" t="s">
        <v>136</v>
      </c>
    </row>
    <row r="214" s="11" customFormat="1">
      <c r="B214" s="234"/>
      <c r="C214" s="235"/>
      <c r="D214" s="236" t="s">
        <v>145</v>
      </c>
      <c r="E214" s="237" t="s">
        <v>31</v>
      </c>
      <c r="F214" s="238" t="s">
        <v>518</v>
      </c>
      <c r="G214" s="235"/>
      <c r="H214" s="239">
        <v>59.799999999999997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145</v>
      </c>
      <c r="AU214" s="245" t="s">
        <v>87</v>
      </c>
      <c r="AV214" s="11" t="s">
        <v>87</v>
      </c>
      <c r="AW214" s="11" t="s">
        <v>40</v>
      </c>
      <c r="AX214" s="11" t="s">
        <v>76</v>
      </c>
      <c r="AY214" s="245" t="s">
        <v>136</v>
      </c>
    </row>
    <row r="215" s="11" customFormat="1">
      <c r="B215" s="234"/>
      <c r="C215" s="235"/>
      <c r="D215" s="236" t="s">
        <v>145</v>
      </c>
      <c r="E215" s="237" t="s">
        <v>31</v>
      </c>
      <c r="F215" s="238" t="s">
        <v>519</v>
      </c>
      <c r="G215" s="235"/>
      <c r="H215" s="239">
        <v>57.781999999999996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145</v>
      </c>
      <c r="AU215" s="245" t="s">
        <v>87</v>
      </c>
      <c r="AV215" s="11" t="s">
        <v>87</v>
      </c>
      <c r="AW215" s="11" t="s">
        <v>40</v>
      </c>
      <c r="AX215" s="11" t="s">
        <v>76</v>
      </c>
      <c r="AY215" s="245" t="s">
        <v>136</v>
      </c>
    </row>
    <row r="216" s="14" customFormat="1">
      <c r="B216" s="286"/>
      <c r="C216" s="287"/>
      <c r="D216" s="236" t="s">
        <v>145</v>
      </c>
      <c r="E216" s="288" t="s">
        <v>31</v>
      </c>
      <c r="F216" s="289" t="s">
        <v>474</v>
      </c>
      <c r="G216" s="287"/>
      <c r="H216" s="290">
        <v>179.18199999999999</v>
      </c>
      <c r="I216" s="291"/>
      <c r="J216" s="287"/>
      <c r="K216" s="287"/>
      <c r="L216" s="292"/>
      <c r="M216" s="293"/>
      <c r="N216" s="294"/>
      <c r="O216" s="294"/>
      <c r="P216" s="294"/>
      <c r="Q216" s="294"/>
      <c r="R216" s="294"/>
      <c r="S216" s="294"/>
      <c r="T216" s="295"/>
      <c r="AT216" s="296" t="s">
        <v>145</v>
      </c>
      <c r="AU216" s="296" t="s">
        <v>87</v>
      </c>
      <c r="AV216" s="14" t="s">
        <v>154</v>
      </c>
      <c r="AW216" s="14" t="s">
        <v>40</v>
      </c>
      <c r="AX216" s="14" t="s">
        <v>76</v>
      </c>
      <c r="AY216" s="296" t="s">
        <v>136</v>
      </c>
    </row>
    <row r="217" s="12" customFormat="1">
      <c r="B217" s="251"/>
      <c r="C217" s="252"/>
      <c r="D217" s="236" t="s">
        <v>145</v>
      </c>
      <c r="E217" s="253" t="s">
        <v>31</v>
      </c>
      <c r="F217" s="254" t="s">
        <v>215</v>
      </c>
      <c r="G217" s="252"/>
      <c r="H217" s="255">
        <v>193.614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AT217" s="261" t="s">
        <v>145</v>
      </c>
      <c r="AU217" s="261" t="s">
        <v>87</v>
      </c>
      <c r="AV217" s="12" t="s">
        <v>143</v>
      </c>
      <c r="AW217" s="12" t="s">
        <v>40</v>
      </c>
      <c r="AX217" s="12" t="s">
        <v>84</v>
      </c>
      <c r="AY217" s="261" t="s">
        <v>136</v>
      </c>
    </row>
    <row r="218" s="1" customFormat="1" ht="16.5" customHeight="1">
      <c r="B218" s="47"/>
      <c r="C218" s="222" t="s">
        <v>520</v>
      </c>
      <c r="D218" s="222" t="s">
        <v>138</v>
      </c>
      <c r="E218" s="223" t="s">
        <v>521</v>
      </c>
      <c r="F218" s="224" t="s">
        <v>508</v>
      </c>
      <c r="G218" s="225" t="s">
        <v>157</v>
      </c>
      <c r="H218" s="226">
        <v>201.88900000000001</v>
      </c>
      <c r="I218" s="227"/>
      <c r="J218" s="228">
        <f>ROUND(I218*H218,2)</f>
        <v>0</v>
      </c>
      <c r="K218" s="224" t="s">
        <v>31</v>
      </c>
      <c r="L218" s="73"/>
      <c r="M218" s="229" t="s">
        <v>31</v>
      </c>
      <c r="N218" s="230" t="s">
        <v>47</v>
      </c>
      <c r="O218" s="48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AR218" s="24" t="s">
        <v>143</v>
      </c>
      <c r="AT218" s="24" t="s">
        <v>138</v>
      </c>
      <c r="AU218" s="24" t="s">
        <v>87</v>
      </c>
      <c r="AY218" s="24" t="s">
        <v>136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24" t="s">
        <v>84</v>
      </c>
      <c r="BK218" s="233">
        <f>ROUND(I218*H218,2)</f>
        <v>0</v>
      </c>
      <c r="BL218" s="24" t="s">
        <v>143</v>
      </c>
      <c r="BM218" s="24" t="s">
        <v>522</v>
      </c>
    </row>
    <row r="219" s="11" customFormat="1">
      <c r="B219" s="234"/>
      <c r="C219" s="235"/>
      <c r="D219" s="236" t="s">
        <v>145</v>
      </c>
      <c r="E219" s="237" t="s">
        <v>31</v>
      </c>
      <c r="F219" s="238" t="s">
        <v>523</v>
      </c>
      <c r="G219" s="235"/>
      <c r="H219" s="239">
        <v>0.5</v>
      </c>
      <c r="I219" s="240"/>
      <c r="J219" s="235"/>
      <c r="K219" s="235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145</v>
      </c>
      <c r="AU219" s="245" t="s">
        <v>87</v>
      </c>
      <c r="AV219" s="11" t="s">
        <v>87</v>
      </c>
      <c r="AW219" s="11" t="s">
        <v>40</v>
      </c>
      <c r="AX219" s="11" t="s">
        <v>76</v>
      </c>
      <c r="AY219" s="245" t="s">
        <v>136</v>
      </c>
    </row>
    <row r="220" s="11" customFormat="1">
      <c r="B220" s="234"/>
      <c r="C220" s="235"/>
      <c r="D220" s="236" t="s">
        <v>145</v>
      </c>
      <c r="E220" s="237" t="s">
        <v>31</v>
      </c>
      <c r="F220" s="238" t="s">
        <v>524</v>
      </c>
      <c r="G220" s="235"/>
      <c r="H220" s="239">
        <v>201.38900000000001</v>
      </c>
      <c r="I220" s="240"/>
      <c r="J220" s="235"/>
      <c r="K220" s="235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145</v>
      </c>
      <c r="AU220" s="245" t="s">
        <v>87</v>
      </c>
      <c r="AV220" s="11" t="s">
        <v>87</v>
      </c>
      <c r="AW220" s="11" t="s">
        <v>40</v>
      </c>
      <c r="AX220" s="11" t="s">
        <v>76</v>
      </c>
      <c r="AY220" s="245" t="s">
        <v>136</v>
      </c>
    </row>
    <row r="221" s="12" customFormat="1">
      <c r="B221" s="251"/>
      <c r="C221" s="252"/>
      <c r="D221" s="236" t="s">
        <v>145</v>
      </c>
      <c r="E221" s="253" t="s">
        <v>31</v>
      </c>
      <c r="F221" s="254" t="s">
        <v>215</v>
      </c>
      <c r="G221" s="252"/>
      <c r="H221" s="255">
        <v>201.88900000000001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AT221" s="261" t="s">
        <v>145</v>
      </c>
      <c r="AU221" s="261" t="s">
        <v>87</v>
      </c>
      <c r="AV221" s="12" t="s">
        <v>143</v>
      </c>
      <c r="AW221" s="12" t="s">
        <v>40</v>
      </c>
      <c r="AX221" s="12" t="s">
        <v>84</v>
      </c>
      <c r="AY221" s="261" t="s">
        <v>136</v>
      </c>
    </row>
    <row r="222" s="1" customFormat="1" ht="16.5" customHeight="1">
      <c r="B222" s="47"/>
      <c r="C222" s="222" t="s">
        <v>525</v>
      </c>
      <c r="D222" s="222" t="s">
        <v>138</v>
      </c>
      <c r="E222" s="223" t="s">
        <v>526</v>
      </c>
      <c r="F222" s="224" t="s">
        <v>527</v>
      </c>
      <c r="G222" s="225" t="s">
        <v>202</v>
      </c>
      <c r="H222" s="226">
        <v>2</v>
      </c>
      <c r="I222" s="227"/>
      <c r="J222" s="228">
        <f>ROUND(I222*H222,2)</f>
        <v>0</v>
      </c>
      <c r="K222" s="224" t="s">
        <v>142</v>
      </c>
      <c r="L222" s="73"/>
      <c r="M222" s="229" t="s">
        <v>31</v>
      </c>
      <c r="N222" s="230" t="s">
        <v>47</v>
      </c>
      <c r="O222" s="48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AR222" s="24" t="s">
        <v>143</v>
      </c>
      <c r="AT222" s="24" t="s">
        <v>138</v>
      </c>
      <c r="AU222" s="24" t="s">
        <v>87</v>
      </c>
      <c r="AY222" s="24" t="s">
        <v>136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24" t="s">
        <v>84</v>
      </c>
      <c r="BK222" s="233">
        <f>ROUND(I222*H222,2)</f>
        <v>0</v>
      </c>
      <c r="BL222" s="24" t="s">
        <v>143</v>
      </c>
      <c r="BM222" s="24" t="s">
        <v>528</v>
      </c>
    </row>
    <row r="223" s="1" customFormat="1" ht="16.5" customHeight="1">
      <c r="B223" s="47"/>
      <c r="C223" s="222" t="s">
        <v>529</v>
      </c>
      <c r="D223" s="222" t="s">
        <v>138</v>
      </c>
      <c r="E223" s="223" t="s">
        <v>530</v>
      </c>
      <c r="F223" s="224" t="s">
        <v>531</v>
      </c>
      <c r="G223" s="225" t="s">
        <v>149</v>
      </c>
      <c r="H223" s="226">
        <v>84</v>
      </c>
      <c r="I223" s="227"/>
      <c r="J223" s="228">
        <f>ROUND(I223*H223,2)</f>
        <v>0</v>
      </c>
      <c r="K223" s="224" t="s">
        <v>142</v>
      </c>
      <c r="L223" s="73"/>
      <c r="M223" s="229" t="s">
        <v>31</v>
      </c>
      <c r="N223" s="230" t="s">
        <v>47</v>
      </c>
      <c r="O223" s="48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AR223" s="24" t="s">
        <v>143</v>
      </c>
      <c r="AT223" s="24" t="s">
        <v>138</v>
      </c>
      <c r="AU223" s="24" t="s">
        <v>87</v>
      </c>
      <c r="AY223" s="24" t="s">
        <v>136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24" t="s">
        <v>84</v>
      </c>
      <c r="BK223" s="233">
        <f>ROUND(I223*H223,2)</f>
        <v>0</v>
      </c>
      <c r="BL223" s="24" t="s">
        <v>143</v>
      </c>
      <c r="BM223" s="24" t="s">
        <v>532</v>
      </c>
    </row>
    <row r="224" s="1" customFormat="1">
      <c r="B224" s="47"/>
      <c r="C224" s="75"/>
      <c r="D224" s="236" t="s">
        <v>151</v>
      </c>
      <c r="E224" s="75"/>
      <c r="F224" s="246" t="s">
        <v>533</v>
      </c>
      <c r="G224" s="75"/>
      <c r="H224" s="75"/>
      <c r="I224" s="192"/>
      <c r="J224" s="75"/>
      <c r="K224" s="75"/>
      <c r="L224" s="73"/>
      <c r="M224" s="247"/>
      <c r="N224" s="48"/>
      <c r="O224" s="48"/>
      <c r="P224" s="48"/>
      <c r="Q224" s="48"/>
      <c r="R224" s="48"/>
      <c r="S224" s="48"/>
      <c r="T224" s="96"/>
      <c r="AT224" s="24" t="s">
        <v>151</v>
      </c>
      <c r="AU224" s="24" t="s">
        <v>87</v>
      </c>
    </row>
    <row r="225" s="11" customFormat="1">
      <c r="B225" s="234"/>
      <c r="C225" s="235"/>
      <c r="D225" s="236" t="s">
        <v>145</v>
      </c>
      <c r="E225" s="237" t="s">
        <v>31</v>
      </c>
      <c r="F225" s="238" t="s">
        <v>534</v>
      </c>
      <c r="G225" s="235"/>
      <c r="H225" s="239">
        <v>84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145</v>
      </c>
      <c r="AU225" s="245" t="s">
        <v>87</v>
      </c>
      <c r="AV225" s="11" t="s">
        <v>87</v>
      </c>
      <c r="AW225" s="11" t="s">
        <v>40</v>
      </c>
      <c r="AX225" s="11" t="s">
        <v>84</v>
      </c>
      <c r="AY225" s="245" t="s">
        <v>136</v>
      </c>
    </row>
    <row r="226" s="1" customFormat="1" ht="16.5" customHeight="1">
      <c r="B226" s="47"/>
      <c r="C226" s="222" t="s">
        <v>535</v>
      </c>
      <c r="D226" s="222" t="s">
        <v>138</v>
      </c>
      <c r="E226" s="223" t="s">
        <v>536</v>
      </c>
      <c r="F226" s="224" t="s">
        <v>537</v>
      </c>
      <c r="G226" s="225" t="s">
        <v>149</v>
      </c>
      <c r="H226" s="226">
        <v>46.878</v>
      </c>
      <c r="I226" s="227"/>
      <c r="J226" s="228">
        <f>ROUND(I226*H226,2)</f>
        <v>0</v>
      </c>
      <c r="K226" s="224" t="s">
        <v>142</v>
      </c>
      <c r="L226" s="73"/>
      <c r="M226" s="229" t="s">
        <v>31</v>
      </c>
      <c r="N226" s="230" t="s">
        <v>47</v>
      </c>
      <c r="O226" s="48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AR226" s="24" t="s">
        <v>143</v>
      </c>
      <c r="AT226" s="24" t="s">
        <v>138</v>
      </c>
      <c r="AU226" s="24" t="s">
        <v>87</v>
      </c>
      <c r="AY226" s="24" t="s">
        <v>136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24" t="s">
        <v>84</v>
      </c>
      <c r="BK226" s="233">
        <f>ROUND(I226*H226,2)</f>
        <v>0</v>
      </c>
      <c r="BL226" s="24" t="s">
        <v>143</v>
      </c>
      <c r="BM226" s="24" t="s">
        <v>538</v>
      </c>
    </row>
    <row r="227" s="1" customFormat="1">
      <c r="B227" s="47"/>
      <c r="C227" s="75"/>
      <c r="D227" s="236" t="s">
        <v>151</v>
      </c>
      <c r="E227" s="75"/>
      <c r="F227" s="246" t="s">
        <v>539</v>
      </c>
      <c r="G227" s="75"/>
      <c r="H227" s="75"/>
      <c r="I227" s="192"/>
      <c r="J227" s="75"/>
      <c r="K227" s="75"/>
      <c r="L227" s="73"/>
      <c r="M227" s="247"/>
      <c r="N227" s="48"/>
      <c r="O227" s="48"/>
      <c r="P227" s="48"/>
      <c r="Q227" s="48"/>
      <c r="R227" s="48"/>
      <c r="S227" s="48"/>
      <c r="T227" s="96"/>
      <c r="AT227" s="24" t="s">
        <v>151</v>
      </c>
      <c r="AU227" s="24" t="s">
        <v>87</v>
      </c>
    </row>
    <row r="228" s="13" customFormat="1">
      <c r="B228" s="266"/>
      <c r="C228" s="267"/>
      <c r="D228" s="236" t="s">
        <v>145</v>
      </c>
      <c r="E228" s="268" t="s">
        <v>31</v>
      </c>
      <c r="F228" s="269" t="s">
        <v>540</v>
      </c>
      <c r="G228" s="267"/>
      <c r="H228" s="268" t="s">
        <v>31</v>
      </c>
      <c r="I228" s="270"/>
      <c r="J228" s="267"/>
      <c r="K228" s="267"/>
      <c r="L228" s="271"/>
      <c r="M228" s="272"/>
      <c r="N228" s="273"/>
      <c r="O228" s="273"/>
      <c r="P228" s="273"/>
      <c r="Q228" s="273"/>
      <c r="R228" s="273"/>
      <c r="S228" s="273"/>
      <c r="T228" s="274"/>
      <c r="AT228" s="275" t="s">
        <v>145</v>
      </c>
      <c r="AU228" s="275" t="s">
        <v>87</v>
      </c>
      <c r="AV228" s="13" t="s">
        <v>84</v>
      </c>
      <c r="AW228" s="13" t="s">
        <v>40</v>
      </c>
      <c r="AX228" s="13" t="s">
        <v>76</v>
      </c>
      <c r="AY228" s="275" t="s">
        <v>136</v>
      </c>
    </row>
    <row r="229" s="11" customFormat="1">
      <c r="B229" s="234"/>
      <c r="C229" s="235"/>
      <c r="D229" s="236" t="s">
        <v>145</v>
      </c>
      <c r="E229" s="237" t="s">
        <v>31</v>
      </c>
      <c r="F229" s="238" t="s">
        <v>541</v>
      </c>
      <c r="G229" s="235"/>
      <c r="H229" s="239">
        <v>26.443999999999999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145</v>
      </c>
      <c r="AU229" s="245" t="s">
        <v>87</v>
      </c>
      <c r="AV229" s="11" t="s">
        <v>87</v>
      </c>
      <c r="AW229" s="11" t="s">
        <v>40</v>
      </c>
      <c r="AX229" s="11" t="s">
        <v>76</v>
      </c>
      <c r="AY229" s="245" t="s">
        <v>136</v>
      </c>
    </row>
    <row r="230" s="11" customFormat="1">
      <c r="B230" s="234"/>
      <c r="C230" s="235"/>
      <c r="D230" s="236" t="s">
        <v>145</v>
      </c>
      <c r="E230" s="237" t="s">
        <v>31</v>
      </c>
      <c r="F230" s="238" t="s">
        <v>542</v>
      </c>
      <c r="G230" s="235"/>
      <c r="H230" s="239">
        <v>20.434000000000001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145</v>
      </c>
      <c r="AU230" s="245" t="s">
        <v>87</v>
      </c>
      <c r="AV230" s="11" t="s">
        <v>87</v>
      </c>
      <c r="AW230" s="11" t="s">
        <v>40</v>
      </c>
      <c r="AX230" s="11" t="s">
        <v>76</v>
      </c>
      <c r="AY230" s="245" t="s">
        <v>136</v>
      </c>
    </row>
    <row r="231" s="12" customFormat="1">
      <c r="B231" s="251"/>
      <c r="C231" s="252"/>
      <c r="D231" s="236" t="s">
        <v>145</v>
      </c>
      <c r="E231" s="253" t="s">
        <v>31</v>
      </c>
      <c r="F231" s="254" t="s">
        <v>215</v>
      </c>
      <c r="G231" s="252"/>
      <c r="H231" s="255">
        <v>46.878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AT231" s="261" t="s">
        <v>145</v>
      </c>
      <c r="AU231" s="261" t="s">
        <v>87</v>
      </c>
      <c r="AV231" s="12" t="s">
        <v>143</v>
      </c>
      <c r="AW231" s="12" t="s">
        <v>40</v>
      </c>
      <c r="AX231" s="12" t="s">
        <v>84</v>
      </c>
      <c r="AY231" s="261" t="s">
        <v>136</v>
      </c>
    </row>
    <row r="232" s="1" customFormat="1" ht="16.5" customHeight="1">
      <c r="B232" s="47"/>
      <c r="C232" s="222" t="s">
        <v>543</v>
      </c>
      <c r="D232" s="222" t="s">
        <v>138</v>
      </c>
      <c r="E232" s="223" t="s">
        <v>544</v>
      </c>
      <c r="F232" s="224" t="s">
        <v>545</v>
      </c>
      <c r="G232" s="225" t="s">
        <v>149</v>
      </c>
      <c r="H232" s="226">
        <v>239.53200000000001</v>
      </c>
      <c r="I232" s="227"/>
      <c r="J232" s="228">
        <f>ROUND(I232*H232,2)</f>
        <v>0</v>
      </c>
      <c r="K232" s="224" t="s">
        <v>142</v>
      </c>
      <c r="L232" s="73"/>
      <c r="M232" s="229" t="s">
        <v>31</v>
      </c>
      <c r="N232" s="230" t="s">
        <v>47</v>
      </c>
      <c r="O232" s="48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AR232" s="24" t="s">
        <v>143</v>
      </c>
      <c r="AT232" s="24" t="s">
        <v>138</v>
      </c>
      <c r="AU232" s="24" t="s">
        <v>87</v>
      </c>
      <c r="AY232" s="24" t="s">
        <v>136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24" t="s">
        <v>84</v>
      </c>
      <c r="BK232" s="233">
        <f>ROUND(I232*H232,2)</f>
        <v>0</v>
      </c>
      <c r="BL232" s="24" t="s">
        <v>143</v>
      </c>
      <c r="BM232" s="24" t="s">
        <v>546</v>
      </c>
    </row>
    <row r="233" s="13" customFormat="1">
      <c r="B233" s="266"/>
      <c r="C233" s="267"/>
      <c r="D233" s="236" t="s">
        <v>145</v>
      </c>
      <c r="E233" s="268" t="s">
        <v>31</v>
      </c>
      <c r="F233" s="269" t="s">
        <v>547</v>
      </c>
      <c r="G233" s="267"/>
      <c r="H233" s="268" t="s">
        <v>31</v>
      </c>
      <c r="I233" s="270"/>
      <c r="J233" s="267"/>
      <c r="K233" s="267"/>
      <c r="L233" s="271"/>
      <c r="M233" s="272"/>
      <c r="N233" s="273"/>
      <c r="O233" s="273"/>
      <c r="P233" s="273"/>
      <c r="Q233" s="273"/>
      <c r="R233" s="273"/>
      <c r="S233" s="273"/>
      <c r="T233" s="274"/>
      <c r="AT233" s="275" t="s">
        <v>145</v>
      </c>
      <c r="AU233" s="275" t="s">
        <v>87</v>
      </c>
      <c r="AV233" s="13" t="s">
        <v>84</v>
      </c>
      <c r="AW233" s="13" t="s">
        <v>40</v>
      </c>
      <c r="AX233" s="13" t="s">
        <v>76</v>
      </c>
      <c r="AY233" s="275" t="s">
        <v>136</v>
      </c>
    </row>
    <row r="234" s="11" customFormat="1">
      <c r="B234" s="234"/>
      <c r="C234" s="235"/>
      <c r="D234" s="236" t="s">
        <v>145</v>
      </c>
      <c r="E234" s="237" t="s">
        <v>31</v>
      </c>
      <c r="F234" s="238" t="s">
        <v>548</v>
      </c>
      <c r="G234" s="235"/>
      <c r="H234" s="239">
        <v>40</v>
      </c>
      <c r="I234" s="240"/>
      <c r="J234" s="235"/>
      <c r="K234" s="235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145</v>
      </c>
      <c r="AU234" s="245" t="s">
        <v>87</v>
      </c>
      <c r="AV234" s="11" t="s">
        <v>87</v>
      </c>
      <c r="AW234" s="11" t="s">
        <v>40</v>
      </c>
      <c r="AX234" s="11" t="s">
        <v>76</v>
      </c>
      <c r="AY234" s="245" t="s">
        <v>136</v>
      </c>
    </row>
    <row r="235" s="11" customFormat="1">
      <c r="B235" s="234"/>
      <c r="C235" s="235"/>
      <c r="D235" s="236" t="s">
        <v>145</v>
      </c>
      <c r="E235" s="237" t="s">
        <v>31</v>
      </c>
      <c r="F235" s="238" t="s">
        <v>549</v>
      </c>
      <c r="G235" s="235"/>
      <c r="H235" s="239">
        <v>87.745999999999995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145</v>
      </c>
      <c r="AU235" s="245" t="s">
        <v>87</v>
      </c>
      <c r="AV235" s="11" t="s">
        <v>87</v>
      </c>
      <c r="AW235" s="11" t="s">
        <v>40</v>
      </c>
      <c r="AX235" s="11" t="s">
        <v>76</v>
      </c>
      <c r="AY235" s="245" t="s">
        <v>136</v>
      </c>
    </row>
    <row r="236" s="11" customFormat="1">
      <c r="B236" s="234"/>
      <c r="C236" s="235"/>
      <c r="D236" s="236" t="s">
        <v>145</v>
      </c>
      <c r="E236" s="237" t="s">
        <v>31</v>
      </c>
      <c r="F236" s="238" t="s">
        <v>550</v>
      </c>
      <c r="G236" s="235"/>
      <c r="H236" s="239">
        <v>111.786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145</v>
      </c>
      <c r="AU236" s="245" t="s">
        <v>87</v>
      </c>
      <c r="AV236" s="11" t="s">
        <v>87</v>
      </c>
      <c r="AW236" s="11" t="s">
        <v>40</v>
      </c>
      <c r="AX236" s="11" t="s">
        <v>76</v>
      </c>
      <c r="AY236" s="245" t="s">
        <v>136</v>
      </c>
    </row>
    <row r="237" s="12" customFormat="1">
      <c r="B237" s="251"/>
      <c r="C237" s="252"/>
      <c r="D237" s="236" t="s">
        <v>145</v>
      </c>
      <c r="E237" s="253" t="s">
        <v>31</v>
      </c>
      <c r="F237" s="254" t="s">
        <v>215</v>
      </c>
      <c r="G237" s="252"/>
      <c r="H237" s="255">
        <v>239.53200000000001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AT237" s="261" t="s">
        <v>145</v>
      </c>
      <c r="AU237" s="261" t="s">
        <v>87</v>
      </c>
      <c r="AV237" s="12" t="s">
        <v>143</v>
      </c>
      <c r="AW237" s="12" t="s">
        <v>40</v>
      </c>
      <c r="AX237" s="12" t="s">
        <v>84</v>
      </c>
      <c r="AY237" s="261" t="s">
        <v>136</v>
      </c>
    </row>
    <row r="238" s="1" customFormat="1" ht="16.5" customHeight="1">
      <c r="B238" s="47"/>
      <c r="C238" s="222" t="s">
        <v>551</v>
      </c>
      <c r="D238" s="222" t="s">
        <v>138</v>
      </c>
      <c r="E238" s="223" t="s">
        <v>552</v>
      </c>
      <c r="F238" s="224" t="s">
        <v>553</v>
      </c>
      <c r="G238" s="225" t="s">
        <v>149</v>
      </c>
      <c r="H238" s="226">
        <v>239.53200000000001</v>
      </c>
      <c r="I238" s="227"/>
      <c r="J238" s="228">
        <f>ROUND(I238*H238,2)</f>
        <v>0</v>
      </c>
      <c r="K238" s="224" t="s">
        <v>142</v>
      </c>
      <c r="L238" s="73"/>
      <c r="M238" s="229" t="s">
        <v>31</v>
      </c>
      <c r="N238" s="230" t="s">
        <v>47</v>
      </c>
      <c r="O238" s="48"/>
      <c r="P238" s="231">
        <f>O238*H238</f>
        <v>0</v>
      </c>
      <c r="Q238" s="231">
        <v>0.0012700000000000001</v>
      </c>
      <c r="R238" s="231">
        <f>Q238*H238</f>
        <v>0.30420564000000005</v>
      </c>
      <c r="S238" s="231">
        <v>0</v>
      </c>
      <c r="T238" s="232">
        <f>S238*H238</f>
        <v>0</v>
      </c>
      <c r="AR238" s="24" t="s">
        <v>143</v>
      </c>
      <c r="AT238" s="24" t="s">
        <v>138</v>
      </c>
      <c r="AU238" s="24" t="s">
        <v>87</v>
      </c>
      <c r="AY238" s="24" t="s">
        <v>136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24" t="s">
        <v>84</v>
      </c>
      <c r="BK238" s="233">
        <f>ROUND(I238*H238,2)</f>
        <v>0</v>
      </c>
      <c r="BL238" s="24" t="s">
        <v>143</v>
      </c>
      <c r="BM238" s="24" t="s">
        <v>554</v>
      </c>
    </row>
    <row r="239" s="1" customFormat="1" ht="16.5" customHeight="1">
      <c r="B239" s="47"/>
      <c r="C239" s="276" t="s">
        <v>555</v>
      </c>
      <c r="D239" s="276" t="s">
        <v>442</v>
      </c>
      <c r="E239" s="277" t="s">
        <v>556</v>
      </c>
      <c r="F239" s="278" t="s">
        <v>557</v>
      </c>
      <c r="G239" s="279" t="s">
        <v>558</v>
      </c>
      <c r="H239" s="280">
        <v>5.9880000000000004</v>
      </c>
      <c r="I239" s="281"/>
      <c r="J239" s="282">
        <f>ROUND(I239*H239,2)</f>
        <v>0</v>
      </c>
      <c r="K239" s="278" t="s">
        <v>142</v>
      </c>
      <c r="L239" s="283"/>
      <c r="M239" s="284" t="s">
        <v>31</v>
      </c>
      <c r="N239" s="285" t="s">
        <v>47</v>
      </c>
      <c r="O239" s="48"/>
      <c r="P239" s="231">
        <f>O239*H239</f>
        <v>0</v>
      </c>
      <c r="Q239" s="231">
        <v>0.001</v>
      </c>
      <c r="R239" s="231">
        <f>Q239*H239</f>
        <v>0.0059880000000000003</v>
      </c>
      <c r="S239" s="231">
        <v>0</v>
      </c>
      <c r="T239" s="232">
        <f>S239*H239</f>
        <v>0</v>
      </c>
      <c r="AR239" s="24" t="s">
        <v>187</v>
      </c>
      <c r="AT239" s="24" t="s">
        <v>442</v>
      </c>
      <c r="AU239" s="24" t="s">
        <v>87</v>
      </c>
      <c r="AY239" s="24" t="s">
        <v>136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24" t="s">
        <v>84</v>
      </c>
      <c r="BK239" s="233">
        <f>ROUND(I239*H239,2)</f>
        <v>0</v>
      </c>
      <c r="BL239" s="24" t="s">
        <v>143</v>
      </c>
      <c r="BM239" s="24" t="s">
        <v>559</v>
      </c>
    </row>
    <row r="240" s="11" customFormat="1">
      <c r="B240" s="234"/>
      <c r="C240" s="235"/>
      <c r="D240" s="236" t="s">
        <v>145</v>
      </c>
      <c r="E240" s="235"/>
      <c r="F240" s="238" t="s">
        <v>560</v>
      </c>
      <c r="G240" s="235"/>
      <c r="H240" s="239">
        <v>5.9880000000000004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145</v>
      </c>
      <c r="AU240" s="245" t="s">
        <v>87</v>
      </c>
      <c r="AV240" s="11" t="s">
        <v>87</v>
      </c>
      <c r="AW240" s="11" t="s">
        <v>6</v>
      </c>
      <c r="AX240" s="11" t="s">
        <v>84</v>
      </c>
      <c r="AY240" s="245" t="s">
        <v>136</v>
      </c>
    </row>
    <row r="241" s="1" customFormat="1" ht="25.5" customHeight="1">
      <c r="B241" s="47"/>
      <c r="C241" s="222" t="s">
        <v>561</v>
      </c>
      <c r="D241" s="222" t="s">
        <v>138</v>
      </c>
      <c r="E241" s="223" t="s">
        <v>562</v>
      </c>
      <c r="F241" s="224" t="s">
        <v>563</v>
      </c>
      <c r="G241" s="225" t="s">
        <v>149</v>
      </c>
      <c r="H241" s="226">
        <v>239.53200000000001</v>
      </c>
      <c r="I241" s="227"/>
      <c r="J241" s="228">
        <f>ROUND(I241*H241,2)</f>
        <v>0</v>
      </c>
      <c r="K241" s="224" t="s">
        <v>142</v>
      </c>
      <c r="L241" s="73"/>
      <c r="M241" s="229" t="s">
        <v>31</v>
      </c>
      <c r="N241" s="230" t="s">
        <v>47</v>
      </c>
      <c r="O241" s="48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AR241" s="24" t="s">
        <v>143</v>
      </c>
      <c r="AT241" s="24" t="s">
        <v>138</v>
      </c>
      <c r="AU241" s="24" t="s">
        <v>87</v>
      </c>
      <c r="AY241" s="24" t="s">
        <v>136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24" t="s">
        <v>84</v>
      </c>
      <c r="BK241" s="233">
        <f>ROUND(I241*H241,2)</f>
        <v>0</v>
      </c>
      <c r="BL241" s="24" t="s">
        <v>143</v>
      </c>
      <c r="BM241" s="24" t="s">
        <v>564</v>
      </c>
    </row>
    <row r="242" s="1" customFormat="1" ht="16.5" customHeight="1">
      <c r="B242" s="47"/>
      <c r="C242" s="222" t="s">
        <v>565</v>
      </c>
      <c r="D242" s="222" t="s">
        <v>138</v>
      </c>
      <c r="E242" s="223" t="s">
        <v>566</v>
      </c>
      <c r="F242" s="224" t="s">
        <v>567</v>
      </c>
      <c r="G242" s="225" t="s">
        <v>149</v>
      </c>
      <c r="H242" s="226">
        <v>239.53200000000001</v>
      </c>
      <c r="I242" s="227"/>
      <c r="J242" s="228">
        <f>ROUND(I242*H242,2)</f>
        <v>0</v>
      </c>
      <c r="K242" s="224" t="s">
        <v>142</v>
      </c>
      <c r="L242" s="73"/>
      <c r="M242" s="229" t="s">
        <v>31</v>
      </c>
      <c r="N242" s="230" t="s">
        <v>47</v>
      </c>
      <c r="O242" s="48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AR242" s="24" t="s">
        <v>143</v>
      </c>
      <c r="AT242" s="24" t="s">
        <v>138</v>
      </c>
      <c r="AU242" s="24" t="s">
        <v>87</v>
      </c>
      <c r="AY242" s="24" t="s">
        <v>136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24" t="s">
        <v>84</v>
      </c>
      <c r="BK242" s="233">
        <f>ROUND(I242*H242,2)</f>
        <v>0</v>
      </c>
      <c r="BL242" s="24" t="s">
        <v>143</v>
      </c>
      <c r="BM242" s="24" t="s">
        <v>568</v>
      </c>
    </row>
    <row r="243" s="1" customFormat="1">
      <c r="B243" s="47"/>
      <c r="C243" s="75"/>
      <c r="D243" s="236" t="s">
        <v>151</v>
      </c>
      <c r="E243" s="75"/>
      <c r="F243" s="246" t="s">
        <v>569</v>
      </c>
      <c r="G243" s="75"/>
      <c r="H243" s="75"/>
      <c r="I243" s="192"/>
      <c r="J243" s="75"/>
      <c r="K243" s="75"/>
      <c r="L243" s="73"/>
      <c r="M243" s="247"/>
      <c r="N243" s="48"/>
      <c r="O243" s="48"/>
      <c r="P243" s="48"/>
      <c r="Q243" s="48"/>
      <c r="R243" s="48"/>
      <c r="S243" s="48"/>
      <c r="T243" s="96"/>
      <c r="AT243" s="24" t="s">
        <v>151</v>
      </c>
      <c r="AU243" s="24" t="s">
        <v>87</v>
      </c>
    </row>
    <row r="244" s="1" customFormat="1" ht="16.5" customHeight="1">
      <c r="B244" s="47"/>
      <c r="C244" s="222" t="s">
        <v>570</v>
      </c>
      <c r="D244" s="222" t="s">
        <v>138</v>
      </c>
      <c r="E244" s="223" t="s">
        <v>571</v>
      </c>
      <c r="F244" s="224" t="s">
        <v>572</v>
      </c>
      <c r="G244" s="225" t="s">
        <v>157</v>
      </c>
      <c r="H244" s="226">
        <v>7.1859999999999999</v>
      </c>
      <c r="I244" s="227"/>
      <c r="J244" s="228">
        <f>ROUND(I244*H244,2)</f>
        <v>0</v>
      </c>
      <c r="K244" s="224" t="s">
        <v>142</v>
      </c>
      <c r="L244" s="73"/>
      <c r="M244" s="229" t="s">
        <v>31</v>
      </c>
      <c r="N244" s="230" t="s">
        <v>47</v>
      </c>
      <c r="O244" s="48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AR244" s="24" t="s">
        <v>143</v>
      </c>
      <c r="AT244" s="24" t="s">
        <v>138</v>
      </c>
      <c r="AU244" s="24" t="s">
        <v>87</v>
      </c>
      <c r="AY244" s="24" t="s">
        <v>136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24" t="s">
        <v>84</v>
      </c>
      <c r="BK244" s="233">
        <f>ROUND(I244*H244,2)</f>
        <v>0</v>
      </c>
      <c r="BL244" s="24" t="s">
        <v>143</v>
      </c>
      <c r="BM244" s="24" t="s">
        <v>573</v>
      </c>
    </row>
    <row r="245" s="1" customFormat="1">
      <c r="B245" s="47"/>
      <c r="C245" s="75"/>
      <c r="D245" s="236" t="s">
        <v>151</v>
      </c>
      <c r="E245" s="75"/>
      <c r="F245" s="246" t="s">
        <v>574</v>
      </c>
      <c r="G245" s="75"/>
      <c r="H245" s="75"/>
      <c r="I245" s="192"/>
      <c r="J245" s="75"/>
      <c r="K245" s="75"/>
      <c r="L245" s="73"/>
      <c r="M245" s="247"/>
      <c r="N245" s="48"/>
      <c r="O245" s="48"/>
      <c r="P245" s="48"/>
      <c r="Q245" s="48"/>
      <c r="R245" s="48"/>
      <c r="S245" s="48"/>
      <c r="T245" s="96"/>
      <c r="AT245" s="24" t="s">
        <v>151</v>
      </c>
      <c r="AU245" s="24" t="s">
        <v>87</v>
      </c>
    </row>
    <row r="246" s="11" customFormat="1">
      <c r="B246" s="234"/>
      <c r="C246" s="235"/>
      <c r="D246" s="236" t="s">
        <v>145</v>
      </c>
      <c r="E246" s="235"/>
      <c r="F246" s="238" t="s">
        <v>575</v>
      </c>
      <c r="G246" s="235"/>
      <c r="H246" s="239">
        <v>7.1859999999999999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145</v>
      </c>
      <c r="AU246" s="245" t="s">
        <v>87</v>
      </c>
      <c r="AV246" s="11" t="s">
        <v>87</v>
      </c>
      <c r="AW246" s="11" t="s">
        <v>6</v>
      </c>
      <c r="AX246" s="11" t="s">
        <v>84</v>
      </c>
      <c r="AY246" s="245" t="s">
        <v>136</v>
      </c>
    </row>
    <row r="247" s="10" customFormat="1" ht="29.88" customHeight="1">
      <c r="B247" s="206"/>
      <c r="C247" s="207"/>
      <c r="D247" s="208" t="s">
        <v>75</v>
      </c>
      <c r="E247" s="220" t="s">
        <v>87</v>
      </c>
      <c r="F247" s="220" t="s">
        <v>576</v>
      </c>
      <c r="G247" s="207"/>
      <c r="H247" s="207"/>
      <c r="I247" s="210"/>
      <c r="J247" s="221">
        <f>BK247</f>
        <v>0</v>
      </c>
      <c r="K247" s="207"/>
      <c r="L247" s="212"/>
      <c r="M247" s="213"/>
      <c r="N247" s="214"/>
      <c r="O247" s="214"/>
      <c r="P247" s="215">
        <f>SUM(P248:P282)</f>
        <v>0</v>
      </c>
      <c r="Q247" s="214"/>
      <c r="R247" s="215">
        <f>SUM(R248:R282)</f>
        <v>7.7472746199999989</v>
      </c>
      <c r="S247" s="214"/>
      <c r="T247" s="216">
        <f>SUM(T248:T282)</f>
        <v>0</v>
      </c>
      <c r="AR247" s="217" t="s">
        <v>84</v>
      </c>
      <c r="AT247" s="218" t="s">
        <v>75</v>
      </c>
      <c r="AU247" s="218" t="s">
        <v>84</v>
      </c>
      <c r="AY247" s="217" t="s">
        <v>136</v>
      </c>
      <c r="BK247" s="219">
        <f>SUM(BK248:BK282)</f>
        <v>0</v>
      </c>
    </row>
    <row r="248" s="1" customFormat="1" ht="16.5" customHeight="1">
      <c r="B248" s="47"/>
      <c r="C248" s="222" t="s">
        <v>577</v>
      </c>
      <c r="D248" s="222" t="s">
        <v>138</v>
      </c>
      <c r="E248" s="223" t="s">
        <v>578</v>
      </c>
      <c r="F248" s="224" t="s">
        <v>579</v>
      </c>
      <c r="G248" s="225" t="s">
        <v>202</v>
      </c>
      <c r="H248" s="226">
        <v>4</v>
      </c>
      <c r="I248" s="227"/>
      <c r="J248" s="228">
        <f>ROUND(I248*H248,2)</f>
        <v>0</v>
      </c>
      <c r="K248" s="224" t="s">
        <v>142</v>
      </c>
      <c r="L248" s="73"/>
      <c r="M248" s="229" t="s">
        <v>31</v>
      </c>
      <c r="N248" s="230" t="s">
        <v>47</v>
      </c>
      <c r="O248" s="48"/>
      <c r="P248" s="231">
        <f>O248*H248</f>
        <v>0</v>
      </c>
      <c r="Q248" s="231">
        <v>0.15704000000000001</v>
      </c>
      <c r="R248" s="231">
        <f>Q248*H248</f>
        <v>0.62816000000000005</v>
      </c>
      <c r="S248" s="231">
        <v>0</v>
      </c>
      <c r="T248" s="232">
        <f>S248*H248</f>
        <v>0</v>
      </c>
      <c r="AR248" s="24" t="s">
        <v>143</v>
      </c>
      <c r="AT248" s="24" t="s">
        <v>138</v>
      </c>
      <c r="AU248" s="24" t="s">
        <v>87</v>
      </c>
      <c r="AY248" s="24" t="s">
        <v>136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24" t="s">
        <v>84</v>
      </c>
      <c r="BK248" s="233">
        <f>ROUND(I248*H248,2)</f>
        <v>0</v>
      </c>
      <c r="BL248" s="24" t="s">
        <v>143</v>
      </c>
      <c r="BM248" s="24" t="s">
        <v>580</v>
      </c>
    </row>
    <row r="249" s="1" customFormat="1">
      <c r="B249" s="47"/>
      <c r="C249" s="75"/>
      <c r="D249" s="236" t="s">
        <v>151</v>
      </c>
      <c r="E249" s="75"/>
      <c r="F249" s="246" t="s">
        <v>581</v>
      </c>
      <c r="G249" s="75"/>
      <c r="H249" s="75"/>
      <c r="I249" s="192"/>
      <c r="J249" s="75"/>
      <c r="K249" s="75"/>
      <c r="L249" s="73"/>
      <c r="M249" s="247"/>
      <c r="N249" s="48"/>
      <c r="O249" s="48"/>
      <c r="P249" s="48"/>
      <c r="Q249" s="48"/>
      <c r="R249" s="48"/>
      <c r="S249" s="48"/>
      <c r="T249" s="96"/>
      <c r="AT249" s="24" t="s">
        <v>151</v>
      </c>
      <c r="AU249" s="24" t="s">
        <v>87</v>
      </c>
    </row>
    <row r="250" s="1" customFormat="1" ht="16.5" customHeight="1">
      <c r="B250" s="47"/>
      <c r="C250" s="222" t="s">
        <v>582</v>
      </c>
      <c r="D250" s="222" t="s">
        <v>138</v>
      </c>
      <c r="E250" s="223" t="s">
        <v>583</v>
      </c>
      <c r="F250" s="224" t="s">
        <v>584</v>
      </c>
      <c r="G250" s="225" t="s">
        <v>157</v>
      </c>
      <c r="H250" s="226">
        <v>1.4550000000000001</v>
      </c>
      <c r="I250" s="227"/>
      <c r="J250" s="228">
        <f>ROUND(I250*H250,2)</f>
        <v>0</v>
      </c>
      <c r="K250" s="224" t="s">
        <v>142</v>
      </c>
      <c r="L250" s="73"/>
      <c r="M250" s="229" t="s">
        <v>31</v>
      </c>
      <c r="N250" s="230" t="s">
        <v>47</v>
      </c>
      <c r="O250" s="48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AR250" s="24" t="s">
        <v>143</v>
      </c>
      <c r="AT250" s="24" t="s">
        <v>138</v>
      </c>
      <c r="AU250" s="24" t="s">
        <v>87</v>
      </c>
      <c r="AY250" s="24" t="s">
        <v>136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24" t="s">
        <v>84</v>
      </c>
      <c r="BK250" s="233">
        <f>ROUND(I250*H250,2)</f>
        <v>0</v>
      </c>
      <c r="BL250" s="24" t="s">
        <v>143</v>
      </c>
      <c r="BM250" s="24" t="s">
        <v>585</v>
      </c>
    </row>
    <row r="251" s="13" customFormat="1">
      <c r="B251" s="266"/>
      <c r="C251" s="267"/>
      <c r="D251" s="236" t="s">
        <v>145</v>
      </c>
      <c r="E251" s="268" t="s">
        <v>31</v>
      </c>
      <c r="F251" s="269" t="s">
        <v>586</v>
      </c>
      <c r="G251" s="267"/>
      <c r="H251" s="268" t="s">
        <v>31</v>
      </c>
      <c r="I251" s="270"/>
      <c r="J251" s="267"/>
      <c r="K251" s="267"/>
      <c r="L251" s="271"/>
      <c r="M251" s="272"/>
      <c r="N251" s="273"/>
      <c r="O251" s="273"/>
      <c r="P251" s="273"/>
      <c r="Q251" s="273"/>
      <c r="R251" s="273"/>
      <c r="S251" s="273"/>
      <c r="T251" s="274"/>
      <c r="AT251" s="275" t="s">
        <v>145</v>
      </c>
      <c r="AU251" s="275" t="s">
        <v>87</v>
      </c>
      <c r="AV251" s="13" t="s">
        <v>84</v>
      </c>
      <c r="AW251" s="13" t="s">
        <v>40</v>
      </c>
      <c r="AX251" s="13" t="s">
        <v>76</v>
      </c>
      <c r="AY251" s="275" t="s">
        <v>136</v>
      </c>
    </row>
    <row r="252" s="11" customFormat="1">
      <c r="B252" s="234"/>
      <c r="C252" s="235"/>
      <c r="D252" s="236" t="s">
        <v>145</v>
      </c>
      <c r="E252" s="237" t="s">
        <v>31</v>
      </c>
      <c r="F252" s="238" t="s">
        <v>587</v>
      </c>
      <c r="G252" s="235"/>
      <c r="H252" s="239">
        <v>1.4550000000000001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145</v>
      </c>
      <c r="AU252" s="245" t="s">
        <v>87</v>
      </c>
      <c r="AV252" s="11" t="s">
        <v>87</v>
      </c>
      <c r="AW252" s="11" t="s">
        <v>40</v>
      </c>
      <c r="AX252" s="11" t="s">
        <v>84</v>
      </c>
      <c r="AY252" s="245" t="s">
        <v>136</v>
      </c>
    </row>
    <row r="253" s="1" customFormat="1" ht="16.5" customHeight="1">
      <c r="B253" s="47"/>
      <c r="C253" s="222" t="s">
        <v>588</v>
      </c>
      <c r="D253" s="222" t="s">
        <v>138</v>
      </c>
      <c r="E253" s="223" t="s">
        <v>589</v>
      </c>
      <c r="F253" s="224" t="s">
        <v>590</v>
      </c>
      <c r="G253" s="225" t="s">
        <v>182</v>
      </c>
      <c r="H253" s="226">
        <v>18.559999999999999</v>
      </c>
      <c r="I253" s="227"/>
      <c r="J253" s="228">
        <f>ROUND(I253*H253,2)</f>
        <v>0</v>
      </c>
      <c r="K253" s="224" t="s">
        <v>142</v>
      </c>
      <c r="L253" s="73"/>
      <c r="M253" s="229" t="s">
        <v>31</v>
      </c>
      <c r="N253" s="230" t="s">
        <v>47</v>
      </c>
      <c r="O253" s="48"/>
      <c r="P253" s="231">
        <f>O253*H253</f>
        <v>0</v>
      </c>
      <c r="Q253" s="231">
        <v>0.00114</v>
      </c>
      <c r="R253" s="231">
        <f>Q253*H253</f>
        <v>0.021158399999999997</v>
      </c>
      <c r="S253" s="231">
        <v>0</v>
      </c>
      <c r="T253" s="232">
        <f>S253*H253</f>
        <v>0</v>
      </c>
      <c r="AR253" s="24" t="s">
        <v>143</v>
      </c>
      <c r="AT253" s="24" t="s">
        <v>138</v>
      </c>
      <c r="AU253" s="24" t="s">
        <v>87</v>
      </c>
      <c r="AY253" s="24" t="s">
        <v>136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24" t="s">
        <v>84</v>
      </c>
      <c r="BK253" s="233">
        <f>ROUND(I253*H253,2)</f>
        <v>0</v>
      </c>
      <c r="BL253" s="24" t="s">
        <v>143</v>
      </c>
      <c r="BM253" s="24" t="s">
        <v>591</v>
      </c>
    </row>
    <row r="254" s="1" customFormat="1">
      <c r="B254" s="47"/>
      <c r="C254" s="75"/>
      <c r="D254" s="236" t="s">
        <v>151</v>
      </c>
      <c r="E254" s="75"/>
      <c r="F254" s="246" t="s">
        <v>592</v>
      </c>
      <c r="G254" s="75"/>
      <c r="H254" s="75"/>
      <c r="I254" s="192"/>
      <c r="J254" s="75"/>
      <c r="K254" s="75"/>
      <c r="L254" s="73"/>
      <c r="M254" s="247"/>
      <c r="N254" s="48"/>
      <c r="O254" s="48"/>
      <c r="P254" s="48"/>
      <c r="Q254" s="48"/>
      <c r="R254" s="48"/>
      <c r="S254" s="48"/>
      <c r="T254" s="96"/>
      <c r="AT254" s="24" t="s">
        <v>151</v>
      </c>
      <c r="AU254" s="24" t="s">
        <v>87</v>
      </c>
    </row>
    <row r="255" s="13" customFormat="1">
      <c r="B255" s="266"/>
      <c r="C255" s="267"/>
      <c r="D255" s="236" t="s">
        <v>145</v>
      </c>
      <c r="E255" s="268" t="s">
        <v>31</v>
      </c>
      <c r="F255" s="269" t="s">
        <v>593</v>
      </c>
      <c r="G255" s="267"/>
      <c r="H255" s="268" t="s">
        <v>31</v>
      </c>
      <c r="I255" s="270"/>
      <c r="J255" s="267"/>
      <c r="K255" s="267"/>
      <c r="L255" s="271"/>
      <c r="M255" s="272"/>
      <c r="N255" s="273"/>
      <c r="O255" s="273"/>
      <c r="P255" s="273"/>
      <c r="Q255" s="273"/>
      <c r="R255" s="273"/>
      <c r="S255" s="273"/>
      <c r="T255" s="274"/>
      <c r="AT255" s="275" t="s">
        <v>145</v>
      </c>
      <c r="AU255" s="275" t="s">
        <v>87</v>
      </c>
      <c r="AV255" s="13" t="s">
        <v>84</v>
      </c>
      <c r="AW255" s="13" t="s">
        <v>40</v>
      </c>
      <c r="AX255" s="13" t="s">
        <v>76</v>
      </c>
      <c r="AY255" s="275" t="s">
        <v>136</v>
      </c>
    </row>
    <row r="256" s="11" customFormat="1">
      <c r="B256" s="234"/>
      <c r="C256" s="235"/>
      <c r="D256" s="236" t="s">
        <v>145</v>
      </c>
      <c r="E256" s="237" t="s">
        <v>31</v>
      </c>
      <c r="F256" s="238" t="s">
        <v>594</v>
      </c>
      <c r="G256" s="235"/>
      <c r="H256" s="239">
        <v>9.2799999999999994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145</v>
      </c>
      <c r="AU256" s="245" t="s">
        <v>87</v>
      </c>
      <c r="AV256" s="11" t="s">
        <v>87</v>
      </c>
      <c r="AW256" s="11" t="s">
        <v>40</v>
      </c>
      <c r="AX256" s="11" t="s">
        <v>76</v>
      </c>
      <c r="AY256" s="245" t="s">
        <v>136</v>
      </c>
    </row>
    <row r="257" s="11" customFormat="1">
      <c r="B257" s="234"/>
      <c r="C257" s="235"/>
      <c r="D257" s="236" t="s">
        <v>145</v>
      </c>
      <c r="E257" s="237" t="s">
        <v>31</v>
      </c>
      <c r="F257" s="238" t="s">
        <v>595</v>
      </c>
      <c r="G257" s="235"/>
      <c r="H257" s="239">
        <v>9.2799999999999994</v>
      </c>
      <c r="I257" s="240"/>
      <c r="J257" s="235"/>
      <c r="K257" s="235"/>
      <c r="L257" s="241"/>
      <c r="M257" s="242"/>
      <c r="N257" s="243"/>
      <c r="O257" s="243"/>
      <c r="P257" s="243"/>
      <c r="Q257" s="243"/>
      <c r="R257" s="243"/>
      <c r="S257" s="243"/>
      <c r="T257" s="244"/>
      <c r="AT257" s="245" t="s">
        <v>145</v>
      </c>
      <c r="AU257" s="245" t="s">
        <v>87</v>
      </c>
      <c r="AV257" s="11" t="s">
        <v>87</v>
      </c>
      <c r="AW257" s="11" t="s">
        <v>40</v>
      </c>
      <c r="AX257" s="11" t="s">
        <v>76</v>
      </c>
      <c r="AY257" s="245" t="s">
        <v>136</v>
      </c>
    </row>
    <row r="258" s="12" customFormat="1">
      <c r="B258" s="251"/>
      <c r="C258" s="252"/>
      <c r="D258" s="236" t="s">
        <v>145</v>
      </c>
      <c r="E258" s="253" t="s">
        <v>31</v>
      </c>
      <c r="F258" s="254" t="s">
        <v>215</v>
      </c>
      <c r="G258" s="252"/>
      <c r="H258" s="255">
        <v>18.559999999999999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AT258" s="261" t="s">
        <v>145</v>
      </c>
      <c r="AU258" s="261" t="s">
        <v>87</v>
      </c>
      <c r="AV258" s="12" t="s">
        <v>143</v>
      </c>
      <c r="AW258" s="12" t="s">
        <v>40</v>
      </c>
      <c r="AX258" s="12" t="s">
        <v>84</v>
      </c>
      <c r="AY258" s="261" t="s">
        <v>136</v>
      </c>
    </row>
    <row r="259" s="1" customFormat="1" ht="16.5" customHeight="1">
      <c r="B259" s="47"/>
      <c r="C259" s="222" t="s">
        <v>596</v>
      </c>
      <c r="D259" s="222" t="s">
        <v>138</v>
      </c>
      <c r="E259" s="223" t="s">
        <v>597</v>
      </c>
      <c r="F259" s="224" t="s">
        <v>598</v>
      </c>
      <c r="G259" s="225" t="s">
        <v>182</v>
      </c>
      <c r="H259" s="226">
        <v>1</v>
      </c>
      <c r="I259" s="227"/>
      <c r="J259" s="228">
        <f>ROUND(I259*H259,2)</f>
        <v>0</v>
      </c>
      <c r="K259" s="224" t="s">
        <v>142</v>
      </c>
      <c r="L259" s="73"/>
      <c r="M259" s="229" t="s">
        <v>31</v>
      </c>
      <c r="N259" s="230" t="s">
        <v>47</v>
      </c>
      <c r="O259" s="48"/>
      <c r="P259" s="231">
        <f>O259*H259</f>
        <v>0</v>
      </c>
      <c r="Q259" s="231">
        <v>0.00092000000000000003</v>
      </c>
      <c r="R259" s="231">
        <f>Q259*H259</f>
        <v>0.00092000000000000003</v>
      </c>
      <c r="S259" s="231">
        <v>0</v>
      </c>
      <c r="T259" s="232">
        <f>S259*H259</f>
        <v>0</v>
      </c>
      <c r="AR259" s="24" t="s">
        <v>143</v>
      </c>
      <c r="AT259" s="24" t="s">
        <v>138</v>
      </c>
      <c r="AU259" s="24" t="s">
        <v>87</v>
      </c>
      <c r="AY259" s="24" t="s">
        <v>136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24" t="s">
        <v>84</v>
      </c>
      <c r="BK259" s="233">
        <f>ROUND(I259*H259,2)</f>
        <v>0</v>
      </c>
      <c r="BL259" s="24" t="s">
        <v>143</v>
      </c>
      <c r="BM259" s="24" t="s">
        <v>599</v>
      </c>
    </row>
    <row r="260" s="1" customFormat="1">
      <c r="B260" s="47"/>
      <c r="C260" s="75"/>
      <c r="D260" s="236" t="s">
        <v>151</v>
      </c>
      <c r="E260" s="75"/>
      <c r="F260" s="246" t="s">
        <v>600</v>
      </c>
      <c r="G260" s="75"/>
      <c r="H260" s="75"/>
      <c r="I260" s="192"/>
      <c r="J260" s="75"/>
      <c r="K260" s="75"/>
      <c r="L260" s="73"/>
      <c r="M260" s="247"/>
      <c r="N260" s="48"/>
      <c r="O260" s="48"/>
      <c r="P260" s="48"/>
      <c r="Q260" s="48"/>
      <c r="R260" s="48"/>
      <c r="S260" s="48"/>
      <c r="T260" s="96"/>
      <c r="AT260" s="24" t="s">
        <v>151</v>
      </c>
      <c r="AU260" s="24" t="s">
        <v>87</v>
      </c>
    </row>
    <row r="261" s="11" customFormat="1">
      <c r="B261" s="234"/>
      <c r="C261" s="235"/>
      <c r="D261" s="236" t="s">
        <v>145</v>
      </c>
      <c r="E261" s="237" t="s">
        <v>31</v>
      </c>
      <c r="F261" s="238" t="s">
        <v>601</v>
      </c>
      <c r="G261" s="235"/>
      <c r="H261" s="239">
        <v>1</v>
      </c>
      <c r="I261" s="240"/>
      <c r="J261" s="235"/>
      <c r="K261" s="235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145</v>
      </c>
      <c r="AU261" s="245" t="s">
        <v>87</v>
      </c>
      <c r="AV261" s="11" t="s">
        <v>87</v>
      </c>
      <c r="AW261" s="11" t="s">
        <v>40</v>
      </c>
      <c r="AX261" s="11" t="s">
        <v>84</v>
      </c>
      <c r="AY261" s="245" t="s">
        <v>136</v>
      </c>
    </row>
    <row r="262" s="1" customFormat="1" ht="16.5" customHeight="1">
      <c r="B262" s="47"/>
      <c r="C262" s="222" t="s">
        <v>602</v>
      </c>
      <c r="D262" s="222" t="s">
        <v>138</v>
      </c>
      <c r="E262" s="223" t="s">
        <v>603</v>
      </c>
      <c r="F262" s="224" t="s">
        <v>604</v>
      </c>
      <c r="G262" s="225" t="s">
        <v>182</v>
      </c>
      <c r="H262" s="226">
        <v>18.559999999999999</v>
      </c>
      <c r="I262" s="227"/>
      <c r="J262" s="228">
        <f>ROUND(I262*H262,2)</f>
        <v>0</v>
      </c>
      <c r="K262" s="224" t="s">
        <v>142</v>
      </c>
      <c r="L262" s="73"/>
      <c r="M262" s="229" t="s">
        <v>31</v>
      </c>
      <c r="N262" s="230" t="s">
        <v>47</v>
      </c>
      <c r="O262" s="48"/>
      <c r="P262" s="231">
        <f>O262*H262</f>
        <v>0</v>
      </c>
      <c r="Q262" s="231">
        <v>8.0000000000000007E-05</v>
      </c>
      <c r="R262" s="231">
        <f>Q262*H262</f>
        <v>0.0014848000000000001</v>
      </c>
      <c r="S262" s="231">
        <v>0</v>
      </c>
      <c r="T262" s="232">
        <f>S262*H262</f>
        <v>0</v>
      </c>
      <c r="AR262" s="24" t="s">
        <v>143</v>
      </c>
      <c r="AT262" s="24" t="s">
        <v>138</v>
      </c>
      <c r="AU262" s="24" t="s">
        <v>87</v>
      </c>
      <c r="AY262" s="24" t="s">
        <v>136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24" t="s">
        <v>84</v>
      </c>
      <c r="BK262" s="233">
        <f>ROUND(I262*H262,2)</f>
        <v>0</v>
      </c>
      <c r="BL262" s="24" t="s">
        <v>143</v>
      </c>
      <c r="BM262" s="24" t="s">
        <v>605</v>
      </c>
    </row>
    <row r="263" s="1" customFormat="1">
      <c r="B263" s="47"/>
      <c r="C263" s="75"/>
      <c r="D263" s="236" t="s">
        <v>151</v>
      </c>
      <c r="E263" s="75"/>
      <c r="F263" s="246" t="s">
        <v>606</v>
      </c>
      <c r="G263" s="75"/>
      <c r="H263" s="75"/>
      <c r="I263" s="192"/>
      <c r="J263" s="75"/>
      <c r="K263" s="75"/>
      <c r="L263" s="73"/>
      <c r="M263" s="247"/>
      <c r="N263" s="48"/>
      <c r="O263" s="48"/>
      <c r="P263" s="48"/>
      <c r="Q263" s="48"/>
      <c r="R263" s="48"/>
      <c r="S263" s="48"/>
      <c r="T263" s="96"/>
      <c r="AT263" s="24" t="s">
        <v>151</v>
      </c>
      <c r="AU263" s="24" t="s">
        <v>87</v>
      </c>
    </row>
    <row r="264" s="1" customFormat="1" ht="16.5" customHeight="1">
      <c r="B264" s="47"/>
      <c r="C264" s="222" t="s">
        <v>607</v>
      </c>
      <c r="D264" s="222" t="s">
        <v>138</v>
      </c>
      <c r="E264" s="223" t="s">
        <v>608</v>
      </c>
      <c r="F264" s="224" t="s">
        <v>609</v>
      </c>
      <c r="G264" s="225" t="s">
        <v>157</v>
      </c>
      <c r="H264" s="226">
        <v>85</v>
      </c>
      <c r="I264" s="227"/>
      <c r="J264" s="228">
        <f>ROUND(I264*H264,2)</f>
        <v>0</v>
      </c>
      <c r="K264" s="224" t="s">
        <v>142</v>
      </c>
      <c r="L264" s="73"/>
      <c r="M264" s="229" t="s">
        <v>31</v>
      </c>
      <c r="N264" s="230" t="s">
        <v>47</v>
      </c>
      <c r="O264" s="48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AR264" s="24" t="s">
        <v>143</v>
      </c>
      <c r="AT264" s="24" t="s">
        <v>138</v>
      </c>
      <c r="AU264" s="24" t="s">
        <v>87</v>
      </c>
      <c r="AY264" s="24" t="s">
        <v>136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24" t="s">
        <v>84</v>
      </c>
      <c r="BK264" s="233">
        <f>ROUND(I264*H264,2)</f>
        <v>0</v>
      </c>
      <c r="BL264" s="24" t="s">
        <v>143</v>
      </c>
      <c r="BM264" s="24" t="s">
        <v>610</v>
      </c>
    </row>
    <row r="265" s="1" customFormat="1">
      <c r="B265" s="47"/>
      <c r="C265" s="75"/>
      <c r="D265" s="236" t="s">
        <v>151</v>
      </c>
      <c r="E265" s="75"/>
      <c r="F265" s="246" t="s">
        <v>611</v>
      </c>
      <c r="G265" s="75"/>
      <c r="H265" s="75"/>
      <c r="I265" s="192"/>
      <c r="J265" s="75"/>
      <c r="K265" s="75"/>
      <c r="L265" s="73"/>
      <c r="M265" s="247"/>
      <c r="N265" s="48"/>
      <c r="O265" s="48"/>
      <c r="P265" s="48"/>
      <c r="Q265" s="48"/>
      <c r="R265" s="48"/>
      <c r="S265" s="48"/>
      <c r="T265" s="96"/>
      <c r="AT265" s="24" t="s">
        <v>151</v>
      </c>
      <c r="AU265" s="24" t="s">
        <v>87</v>
      </c>
    </row>
    <row r="266" s="13" customFormat="1">
      <c r="B266" s="266"/>
      <c r="C266" s="267"/>
      <c r="D266" s="236" t="s">
        <v>145</v>
      </c>
      <c r="E266" s="268" t="s">
        <v>31</v>
      </c>
      <c r="F266" s="269" t="s">
        <v>612</v>
      </c>
      <c r="G266" s="267"/>
      <c r="H266" s="268" t="s">
        <v>31</v>
      </c>
      <c r="I266" s="270"/>
      <c r="J266" s="267"/>
      <c r="K266" s="267"/>
      <c r="L266" s="271"/>
      <c r="M266" s="272"/>
      <c r="N266" s="273"/>
      <c r="O266" s="273"/>
      <c r="P266" s="273"/>
      <c r="Q266" s="273"/>
      <c r="R266" s="273"/>
      <c r="S266" s="273"/>
      <c r="T266" s="274"/>
      <c r="AT266" s="275" t="s">
        <v>145</v>
      </c>
      <c r="AU266" s="275" t="s">
        <v>87</v>
      </c>
      <c r="AV266" s="13" t="s">
        <v>84</v>
      </c>
      <c r="AW266" s="13" t="s">
        <v>40</v>
      </c>
      <c r="AX266" s="13" t="s">
        <v>76</v>
      </c>
      <c r="AY266" s="275" t="s">
        <v>136</v>
      </c>
    </row>
    <row r="267" s="11" customFormat="1">
      <c r="B267" s="234"/>
      <c r="C267" s="235"/>
      <c r="D267" s="236" t="s">
        <v>145</v>
      </c>
      <c r="E267" s="237" t="s">
        <v>31</v>
      </c>
      <c r="F267" s="238" t="s">
        <v>613</v>
      </c>
      <c r="G267" s="235"/>
      <c r="H267" s="239">
        <v>85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145</v>
      </c>
      <c r="AU267" s="245" t="s">
        <v>87</v>
      </c>
      <c r="AV267" s="11" t="s">
        <v>87</v>
      </c>
      <c r="AW267" s="11" t="s">
        <v>40</v>
      </c>
      <c r="AX267" s="11" t="s">
        <v>84</v>
      </c>
      <c r="AY267" s="245" t="s">
        <v>136</v>
      </c>
    </row>
    <row r="268" s="1" customFormat="1" ht="16.5" customHeight="1">
      <c r="B268" s="47"/>
      <c r="C268" s="222" t="s">
        <v>614</v>
      </c>
      <c r="D268" s="222" t="s">
        <v>138</v>
      </c>
      <c r="E268" s="223" t="s">
        <v>615</v>
      </c>
      <c r="F268" s="224" t="s">
        <v>616</v>
      </c>
      <c r="G268" s="225" t="s">
        <v>157</v>
      </c>
      <c r="H268" s="226">
        <v>37.750999999999998</v>
      </c>
      <c r="I268" s="227"/>
      <c r="J268" s="228">
        <f>ROUND(I268*H268,2)</f>
        <v>0</v>
      </c>
      <c r="K268" s="224" t="s">
        <v>142</v>
      </c>
      <c r="L268" s="73"/>
      <c r="M268" s="229" t="s">
        <v>31</v>
      </c>
      <c r="N268" s="230" t="s">
        <v>47</v>
      </c>
      <c r="O268" s="48"/>
      <c r="P268" s="231">
        <f>O268*H268</f>
        <v>0</v>
      </c>
      <c r="Q268" s="231">
        <v>0</v>
      </c>
      <c r="R268" s="231">
        <f>Q268*H268</f>
        <v>0</v>
      </c>
      <c r="S268" s="231">
        <v>0</v>
      </c>
      <c r="T268" s="232">
        <f>S268*H268</f>
        <v>0</v>
      </c>
      <c r="AR268" s="24" t="s">
        <v>143</v>
      </c>
      <c r="AT268" s="24" t="s">
        <v>138</v>
      </c>
      <c r="AU268" s="24" t="s">
        <v>87</v>
      </c>
      <c r="AY268" s="24" t="s">
        <v>136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24" t="s">
        <v>84</v>
      </c>
      <c r="BK268" s="233">
        <f>ROUND(I268*H268,2)</f>
        <v>0</v>
      </c>
      <c r="BL268" s="24" t="s">
        <v>143</v>
      </c>
      <c r="BM268" s="24" t="s">
        <v>617</v>
      </c>
    </row>
    <row r="269" s="1" customFormat="1">
      <c r="B269" s="47"/>
      <c r="C269" s="75"/>
      <c r="D269" s="236" t="s">
        <v>151</v>
      </c>
      <c r="E269" s="75"/>
      <c r="F269" s="246" t="s">
        <v>618</v>
      </c>
      <c r="G269" s="75"/>
      <c r="H269" s="75"/>
      <c r="I269" s="192"/>
      <c r="J269" s="75"/>
      <c r="K269" s="75"/>
      <c r="L269" s="73"/>
      <c r="M269" s="247"/>
      <c r="N269" s="48"/>
      <c r="O269" s="48"/>
      <c r="P269" s="48"/>
      <c r="Q269" s="48"/>
      <c r="R269" s="48"/>
      <c r="S269" s="48"/>
      <c r="T269" s="96"/>
      <c r="AT269" s="24" t="s">
        <v>151</v>
      </c>
      <c r="AU269" s="24" t="s">
        <v>87</v>
      </c>
    </row>
    <row r="270" s="13" customFormat="1">
      <c r="B270" s="266"/>
      <c r="C270" s="267"/>
      <c r="D270" s="236" t="s">
        <v>145</v>
      </c>
      <c r="E270" s="268" t="s">
        <v>31</v>
      </c>
      <c r="F270" s="269" t="s">
        <v>619</v>
      </c>
      <c r="G270" s="267"/>
      <c r="H270" s="268" t="s">
        <v>31</v>
      </c>
      <c r="I270" s="270"/>
      <c r="J270" s="267"/>
      <c r="K270" s="267"/>
      <c r="L270" s="271"/>
      <c r="M270" s="272"/>
      <c r="N270" s="273"/>
      <c r="O270" s="273"/>
      <c r="P270" s="273"/>
      <c r="Q270" s="273"/>
      <c r="R270" s="273"/>
      <c r="S270" s="273"/>
      <c r="T270" s="274"/>
      <c r="AT270" s="275" t="s">
        <v>145</v>
      </c>
      <c r="AU270" s="275" t="s">
        <v>87</v>
      </c>
      <c r="AV270" s="13" t="s">
        <v>84</v>
      </c>
      <c r="AW270" s="13" t="s">
        <v>40</v>
      </c>
      <c r="AX270" s="13" t="s">
        <v>76</v>
      </c>
      <c r="AY270" s="275" t="s">
        <v>136</v>
      </c>
    </row>
    <row r="271" s="11" customFormat="1">
      <c r="B271" s="234"/>
      <c r="C271" s="235"/>
      <c r="D271" s="236" t="s">
        <v>145</v>
      </c>
      <c r="E271" s="237" t="s">
        <v>31</v>
      </c>
      <c r="F271" s="238" t="s">
        <v>620</v>
      </c>
      <c r="G271" s="235"/>
      <c r="H271" s="239">
        <v>37.750999999999998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145</v>
      </c>
      <c r="AU271" s="245" t="s">
        <v>87</v>
      </c>
      <c r="AV271" s="11" t="s">
        <v>87</v>
      </c>
      <c r="AW271" s="11" t="s">
        <v>40</v>
      </c>
      <c r="AX271" s="11" t="s">
        <v>84</v>
      </c>
      <c r="AY271" s="245" t="s">
        <v>136</v>
      </c>
    </row>
    <row r="272" s="1" customFormat="1" ht="16.5" customHeight="1">
      <c r="B272" s="47"/>
      <c r="C272" s="222" t="s">
        <v>621</v>
      </c>
      <c r="D272" s="222" t="s">
        <v>138</v>
      </c>
      <c r="E272" s="223" t="s">
        <v>622</v>
      </c>
      <c r="F272" s="224" t="s">
        <v>623</v>
      </c>
      <c r="G272" s="225" t="s">
        <v>149</v>
      </c>
      <c r="H272" s="226">
        <v>27.599</v>
      </c>
      <c r="I272" s="227"/>
      <c r="J272" s="228">
        <f>ROUND(I272*H272,2)</f>
        <v>0</v>
      </c>
      <c r="K272" s="224" t="s">
        <v>142</v>
      </c>
      <c r="L272" s="73"/>
      <c r="M272" s="229" t="s">
        <v>31</v>
      </c>
      <c r="N272" s="230" t="s">
        <v>47</v>
      </c>
      <c r="O272" s="48"/>
      <c r="P272" s="231">
        <f>O272*H272</f>
        <v>0</v>
      </c>
      <c r="Q272" s="231">
        <v>0.0014400000000000001</v>
      </c>
      <c r="R272" s="231">
        <f>Q272*H272</f>
        <v>0.039742560000000003</v>
      </c>
      <c r="S272" s="231">
        <v>0</v>
      </c>
      <c r="T272" s="232">
        <f>S272*H272</f>
        <v>0</v>
      </c>
      <c r="AR272" s="24" t="s">
        <v>143</v>
      </c>
      <c r="AT272" s="24" t="s">
        <v>138</v>
      </c>
      <c r="AU272" s="24" t="s">
        <v>87</v>
      </c>
      <c r="AY272" s="24" t="s">
        <v>136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24" t="s">
        <v>84</v>
      </c>
      <c r="BK272" s="233">
        <f>ROUND(I272*H272,2)</f>
        <v>0</v>
      </c>
      <c r="BL272" s="24" t="s">
        <v>143</v>
      </c>
      <c r="BM272" s="24" t="s">
        <v>624</v>
      </c>
    </row>
    <row r="273" s="1" customFormat="1">
      <c r="B273" s="47"/>
      <c r="C273" s="75"/>
      <c r="D273" s="236" t="s">
        <v>151</v>
      </c>
      <c r="E273" s="75"/>
      <c r="F273" s="246" t="s">
        <v>625</v>
      </c>
      <c r="G273" s="75"/>
      <c r="H273" s="75"/>
      <c r="I273" s="192"/>
      <c r="J273" s="75"/>
      <c r="K273" s="75"/>
      <c r="L273" s="73"/>
      <c r="M273" s="247"/>
      <c r="N273" s="48"/>
      <c r="O273" s="48"/>
      <c r="P273" s="48"/>
      <c r="Q273" s="48"/>
      <c r="R273" s="48"/>
      <c r="S273" s="48"/>
      <c r="T273" s="96"/>
      <c r="AT273" s="24" t="s">
        <v>151</v>
      </c>
      <c r="AU273" s="24" t="s">
        <v>87</v>
      </c>
    </row>
    <row r="274" s="11" customFormat="1">
      <c r="B274" s="234"/>
      <c r="C274" s="235"/>
      <c r="D274" s="236" t="s">
        <v>145</v>
      </c>
      <c r="E274" s="237" t="s">
        <v>31</v>
      </c>
      <c r="F274" s="238" t="s">
        <v>626</v>
      </c>
      <c r="G274" s="235"/>
      <c r="H274" s="239">
        <v>27.599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AT274" s="245" t="s">
        <v>145</v>
      </c>
      <c r="AU274" s="245" t="s">
        <v>87</v>
      </c>
      <c r="AV274" s="11" t="s">
        <v>87</v>
      </c>
      <c r="AW274" s="11" t="s">
        <v>40</v>
      </c>
      <c r="AX274" s="11" t="s">
        <v>84</v>
      </c>
      <c r="AY274" s="245" t="s">
        <v>136</v>
      </c>
    </row>
    <row r="275" s="1" customFormat="1" ht="16.5" customHeight="1">
      <c r="B275" s="47"/>
      <c r="C275" s="222" t="s">
        <v>627</v>
      </c>
      <c r="D275" s="222" t="s">
        <v>138</v>
      </c>
      <c r="E275" s="223" t="s">
        <v>628</v>
      </c>
      <c r="F275" s="224" t="s">
        <v>629</v>
      </c>
      <c r="G275" s="225" t="s">
        <v>149</v>
      </c>
      <c r="H275" s="226">
        <v>27.599</v>
      </c>
      <c r="I275" s="227"/>
      <c r="J275" s="228">
        <f>ROUND(I275*H275,2)</f>
        <v>0</v>
      </c>
      <c r="K275" s="224" t="s">
        <v>142</v>
      </c>
      <c r="L275" s="73"/>
      <c r="M275" s="229" t="s">
        <v>31</v>
      </c>
      <c r="N275" s="230" t="s">
        <v>47</v>
      </c>
      <c r="O275" s="48"/>
      <c r="P275" s="231">
        <f>O275*H275</f>
        <v>0</v>
      </c>
      <c r="Q275" s="231">
        <v>4.0000000000000003E-05</v>
      </c>
      <c r="R275" s="231">
        <f>Q275*H275</f>
        <v>0.0011039600000000002</v>
      </c>
      <c r="S275" s="231">
        <v>0</v>
      </c>
      <c r="T275" s="232">
        <f>S275*H275</f>
        <v>0</v>
      </c>
      <c r="AR275" s="24" t="s">
        <v>143</v>
      </c>
      <c r="AT275" s="24" t="s">
        <v>138</v>
      </c>
      <c r="AU275" s="24" t="s">
        <v>87</v>
      </c>
      <c r="AY275" s="24" t="s">
        <v>136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24" t="s">
        <v>84</v>
      </c>
      <c r="BK275" s="233">
        <f>ROUND(I275*H275,2)</f>
        <v>0</v>
      </c>
      <c r="BL275" s="24" t="s">
        <v>143</v>
      </c>
      <c r="BM275" s="24" t="s">
        <v>630</v>
      </c>
    </row>
    <row r="276" s="1" customFormat="1">
      <c r="B276" s="47"/>
      <c r="C276" s="75"/>
      <c r="D276" s="236" t="s">
        <v>151</v>
      </c>
      <c r="E276" s="75"/>
      <c r="F276" s="246" t="s">
        <v>631</v>
      </c>
      <c r="G276" s="75"/>
      <c r="H276" s="75"/>
      <c r="I276" s="192"/>
      <c r="J276" s="75"/>
      <c r="K276" s="75"/>
      <c r="L276" s="73"/>
      <c r="M276" s="247"/>
      <c r="N276" s="48"/>
      <c r="O276" s="48"/>
      <c r="P276" s="48"/>
      <c r="Q276" s="48"/>
      <c r="R276" s="48"/>
      <c r="S276" s="48"/>
      <c r="T276" s="96"/>
      <c r="AT276" s="24" t="s">
        <v>151</v>
      </c>
      <c r="AU276" s="24" t="s">
        <v>87</v>
      </c>
    </row>
    <row r="277" s="1" customFormat="1" ht="16.5" customHeight="1">
      <c r="B277" s="47"/>
      <c r="C277" s="222" t="s">
        <v>632</v>
      </c>
      <c r="D277" s="222" t="s">
        <v>138</v>
      </c>
      <c r="E277" s="223" t="s">
        <v>633</v>
      </c>
      <c r="F277" s="224" t="s">
        <v>634</v>
      </c>
      <c r="G277" s="225" t="s">
        <v>174</v>
      </c>
      <c r="H277" s="226">
        <v>6.7949999999999999</v>
      </c>
      <c r="I277" s="227"/>
      <c r="J277" s="228">
        <f>ROUND(I277*H277,2)</f>
        <v>0</v>
      </c>
      <c r="K277" s="224" t="s">
        <v>142</v>
      </c>
      <c r="L277" s="73"/>
      <c r="M277" s="229" t="s">
        <v>31</v>
      </c>
      <c r="N277" s="230" t="s">
        <v>47</v>
      </c>
      <c r="O277" s="48"/>
      <c r="P277" s="231">
        <f>O277*H277</f>
        <v>0</v>
      </c>
      <c r="Q277" s="231">
        <v>1.0382199999999999</v>
      </c>
      <c r="R277" s="231">
        <f>Q277*H277</f>
        <v>7.0547048999999991</v>
      </c>
      <c r="S277" s="231">
        <v>0</v>
      </c>
      <c r="T277" s="232">
        <f>S277*H277</f>
        <v>0</v>
      </c>
      <c r="AR277" s="24" t="s">
        <v>143</v>
      </c>
      <c r="AT277" s="24" t="s">
        <v>138</v>
      </c>
      <c r="AU277" s="24" t="s">
        <v>87</v>
      </c>
      <c r="AY277" s="24" t="s">
        <v>136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24" t="s">
        <v>84</v>
      </c>
      <c r="BK277" s="233">
        <f>ROUND(I277*H277,2)</f>
        <v>0</v>
      </c>
      <c r="BL277" s="24" t="s">
        <v>143</v>
      </c>
      <c r="BM277" s="24" t="s">
        <v>635</v>
      </c>
    </row>
    <row r="278" s="1" customFormat="1">
      <c r="B278" s="47"/>
      <c r="C278" s="75"/>
      <c r="D278" s="236" t="s">
        <v>151</v>
      </c>
      <c r="E278" s="75"/>
      <c r="F278" s="246" t="s">
        <v>636</v>
      </c>
      <c r="G278" s="75"/>
      <c r="H278" s="75"/>
      <c r="I278" s="192"/>
      <c r="J278" s="75"/>
      <c r="K278" s="75"/>
      <c r="L278" s="73"/>
      <c r="M278" s="247"/>
      <c r="N278" s="48"/>
      <c r="O278" s="48"/>
      <c r="P278" s="48"/>
      <c r="Q278" s="48"/>
      <c r="R278" s="48"/>
      <c r="S278" s="48"/>
      <c r="T278" s="96"/>
      <c r="AT278" s="24" t="s">
        <v>151</v>
      </c>
      <c r="AU278" s="24" t="s">
        <v>87</v>
      </c>
    </row>
    <row r="279" s="11" customFormat="1">
      <c r="B279" s="234"/>
      <c r="C279" s="235"/>
      <c r="D279" s="236" t="s">
        <v>145</v>
      </c>
      <c r="E279" s="235"/>
      <c r="F279" s="238" t="s">
        <v>637</v>
      </c>
      <c r="G279" s="235"/>
      <c r="H279" s="239">
        <v>6.7949999999999999</v>
      </c>
      <c r="I279" s="240"/>
      <c r="J279" s="235"/>
      <c r="K279" s="235"/>
      <c r="L279" s="241"/>
      <c r="M279" s="242"/>
      <c r="N279" s="243"/>
      <c r="O279" s="243"/>
      <c r="P279" s="243"/>
      <c r="Q279" s="243"/>
      <c r="R279" s="243"/>
      <c r="S279" s="243"/>
      <c r="T279" s="244"/>
      <c r="AT279" s="245" t="s">
        <v>145</v>
      </c>
      <c r="AU279" s="245" t="s">
        <v>87</v>
      </c>
      <c r="AV279" s="11" t="s">
        <v>87</v>
      </c>
      <c r="AW279" s="11" t="s">
        <v>6</v>
      </c>
      <c r="AX279" s="11" t="s">
        <v>84</v>
      </c>
      <c r="AY279" s="245" t="s">
        <v>136</v>
      </c>
    </row>
    <row r="280" s="1" customFormat="1" ht="16.5" customHeight="1">
      <c r="B280" s="47"/>
      <c r="C280" s="222" t="s">
        <v>638</v>
      </c>
      <c r="D280" s="222" t="s">
        <v>138</v>
      </c>
      <c r="E280" s="223" t="s">
        <v>639</v>
      </c>
      <c r="F280" s="224" t="s">
        <v>640</v>
      </c>
      <c r="G280" s="225" t="s">
        <v>157</v>
      </c>
      <c r="H280" s="226">
        <v>8.5749999999999993</v>
      </c>
      <c r="I280" s="227"/>
      <c r="J280" s="228">
        <f>ROUND(I280*H280,2)</f>
        <v>0</v>
      </c>
      <c r="K280" s="224" t="s">
        <v>142</v>
      </c>
      <c r="L280" s="73"/>
      <c r="M280" s="229" t="s">
        <v>31</v>
      </c>
      <c r="N280" s="230" t="s">
        <v>47</v>
      </c>
      <c r="O280" s="48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AR280" s="24" t="s">
        <v>143</v>
      </c>
      <c r="AT280" s="24" t="s">
        <v>138</v>
      </c>
      <c r="AU280" s="24" t="s">
        <v>87</v>
      </c>
      <c r="AY280" s="24" t="s">
        <v>136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24" t="s">
        <v>84</v>
      </c>
      <c r="BK280" s="233">
        <f>ROUND(I280*H280,2)</f>
        <v>0</v>
      </c>
      <c r="BL280" s="24" t="s">
        <v>143</v>
      </c>
      <c r="BM280" s="24" t="s">
        <v>641</v>
      </c>
    </row>
    <row r="281" s="13" customFormat="1">
      <c r="B281" s="266"/>
      <c r="C281" s="267"/>
      <c r="D281" s="236" t="s">
        <v>145</v>
      </c>
      <c r="E281" s="268" t="s">
        <v>31</v>
      </c>
      <c r="F281" s="269" t="s">
        <v>642</v>
      </c>
      <c r="G281" s="267"/>
      <c r="H281" s="268" t="s">
        <v>31</v>
      </c>
      <c r="I281" s="270"/>
      <c r="J281" s="267"/>
      <c r="K281" s="267"/>
      <c r="L281" s="271"/>
      <c r="M281" s="272"/>
      <c r="N281" s="273"/>
      <c r="O281" s="273"/>
      <c r="P281" s="273"/>
      <c r="Q281" s="273"/>
      <c r="R281" s="273"/>
      <c r="S281" s="273"/>
      <c r="T281" s="274"/>
      <c r="AT281" s="275" t="s">
        <v>145</v>
      </c>
      <c r="AU281" s="275" t="s">
        <v>87</v>
      </c>
      <c r="AV281" s="13" t="s">
        <v>84</v>
      </c>
      <c r="AW281" s="13" t="s">
        <v>40</v>
      </c>
      <c r="AX281" s="13" t="s">
        <v>76</v>
      </c>
      <c r="AY281" s="275" t="s">
        <v>136</v>
      </c>
    </row>
    <row r="282" s="11" customFormat="1">
      <c r="B282" s="234"/>
      <c r="C282" s="235"/>
      <c r="D282" s="236" t="s">
        <v>145</v>
      </c>
      <c r="E282" s="237" t="s">
        <v>31</v>
      </c>
      <c r="F282" s="238" t="s">
        <v>643</v>
      </c>
      <c r="G282" s="235"/>
      <c r="H282" s="239">
        <v>8.5749999999999993</v>
      </c>
      <c r="I282" s="240"/>
      <c r="J282" s="235"/>
      <c r="K282" s="235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145</v>
      </c>
      <c r="AU282" s="245" t="s">
        <v>87</v>
      </c>
      <c r="AV282" s="11" t="s">
        <v>87</v>
      </c>
      <c r="AW282" s="11" t="s">
        <v>40</v>
      </c>
      <c r="AX282" s="11" t="s">
        <v>84</v>
      </c>
      <c r="AY282" s="245" t="s">
        <v>136</v>
      </c>
    </row>
    <row r="283" s="10" customFormat="1" ht="29.88" customHeight="1">
      <c r="B283" s="206"/>
      <c r="C283" s="207"/>
      <c r="D283" s="208" t="s">
        <v>75</v>
      </c>
      <c r="E283" s="220" t="s">
        <v>154</v>
      </c>
      <c r="F283" s="220" t="s">
        <v>644</v>
      </c>
      <c r="G283" s="207"/>
      <c r="H283" s="207"/>
      <c r="I283" s="210"/>
      <c r="J283" s="221">
        <f>BK283</f>
        <v>0</v>
      </c>
      <c r="K283" s="207"/>
      <c r="L283" s="212"/>
      <c r="M283" s="213"/>
      <c r="N283" s="214"/>
      <c r="O283" s="214"/>
      <c r="P283" s="215">
        <f>SUM(P284:P350)</f>
        <v>0</v>
      </c>
      <c r="Q283" s="214"/>
      <c r="R283" s="215">
        <f>SUM(R284:R350)</f>
        <v>11.77955584</v>
      </c>
      <c r="S283" s="214"/>
      <c r="T283" s="216">
        <f>SUM(T284:T350)</f>
        <v>0</v>
      </c>
      <c r="AR283" s="217" t="s">
        <v>84</v>
      </c>
      <c r="AT283" s="218" t="s">
        <v>75</v>
      </c>
      <c r="AU283" s="218" t="s">
        <v>84</v>
      </c>
      <c r="AY283" s="217" t="s">
        <v>136</v>
      </c>
      <c r="BK283" s="219">
        <f>SUM(BK284:BK350)</f>
        <v>0</v>
      </c>
    </row>
    <row r="284" s="1" customFormat="1" ht="16.5" customHeight="1">
      <c r="B284" s="47"/>
      <c r="C284" s="222" t="s">
        <v>645</v>
      </c>
      <c r="D284" s="222" t="s">
        <v>138</v>
      </c>
      <c r="E284" s="223" t="s">
        <v>646</v>
      </c>
      <c r="F284" s="224" t="s">
        <v>647</v>
      </c>
      <c r="G284" s="225" t="s">
        <v>202</v>
      </c>
      <c r="H284" s="226">
        <v>24</v>
      </c>
      <c r="I284" s="227"/>
      <c r="J284" s="228">
        <f>ROUND(I284*H284,2)</f>
        <v>0</v>
      </c>
      <c r="K284" s="224" t="s">
        <v>142</v>
      </c>
      <c r="L284" s="73"/>
      <c r="M284" s="229" t="s">
        <v>31</v>
      </c>
      <c r="N284" s="230" t="s">
        <v>47</v>
      </c>
      <c r="O284" s="48"/>
      <c r="P284" s="231">
        <f>O284*H284</f>
        <v>0</v>
      </c>
      <c r="Q284" s="231">
        <v>0.00069999999999999999</v>
      </c>
      <c r="R284" s="231">
        <f>Q284*H284</f>
        <v>0.016799999999999999</v>
      </c>
      <c r="S284" s="231">
        <v>0</v>
      </c>
      <c r="T284" s="232">
        <f>S284*H284</f>
        <v>0</v>
      </c>
      <c r="AR284" s="24" t="s">
        <v>143</v>
      </c>
      <c r="AT284" s="24" t="s">
        <v>138</v>
      </c>
      <c r="AU284" s="24" t="s">
        <v>87</v>
      </c>
      <c r="AY284" s="24" t="s">
        <v>136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24" t="s">
        <v>84</v>
      </c>
      <c r="BK284" s="233">
        <f>ROUND(I284*H284,2)</f>
        <v>0</v>
      </c>
      <c r="BL284" s="24" t="s">
        <v>143</v>
      </c>
      <c r="BM284" s="24" t="s">
        <v>648</v>
      </c>
    </row>
    <row r="285" s="1" customFormat="1">
      <c r="B285" s="47"/>
      <c r="C285" s="75"/>
      <c r="D285" s="236" t="s">
        <v>151</v>
      </c>
      <c r="E285" s="75"/>
      <c r="F285" s="246" t="s">
        <v>649</v>
      </c>
      <c r="G285" s="75"/>
      <c r="H285" s="75"/>
      <c r="I285" s="192"/>
      <c r="J285" s="75"/>
      <c r="K285" s="75"/>
      <c r="L285" s="73"/>
      <c r="M285" s="247"/>
      <c r="N285" s="48"/>
      <c r="O285" s="48"/>
      <c r="P285" s="48"/>
      <c r="Q285" s="48"/>
      <c r="R285" s="48"/>
      <c r="S285" s="48"/>
      <c r="T285" s="96"/>
      <c r="AT285" s="24" t="s">
        <v>151</v>
      </c>
      <c r="AU285" s="24" t="s">
        <v>87</v>
      </c>
    </row>
    <row r="286" s="11" customFormat="1">
      <c r="B286" s="234"/>
      <c r="C286" s="235"/>
      <c r="D286" s="236" t="s">
        <v>145</v>
      </c>
      <c r="E286" s="237" t="s">
        <v>31</v>
      </c>
      <c r="F286" s="238" t="s">
        <v>650</v>
      </c>
      <c r="G286" s="235"/>
      <c r="H286" s="239">
        <v>24</v>
      </c>
      <c r="I286" s="240"/>
      <c r="J286" s="235"/>
      <c r="K286" s="235"/>
      <c r="L286" s="241"/>
      <c r="M286" s="242"/>
      <c r="N286" s="243"/>
      <c r="O286" s="243"/>
      <c r="P286" s="243"/>
      <c r="Q286" s="243"/>
      <c r="R286" s="243"/>
      <c r="S286" s="243"/>
      <c r="T286" s="244"/>
      <c r="AT286" s="245" t="s">
        <v>145</v>
      </c>
      <c r="AU286" s="245" t="s">
        <v>87</v>
      </c>
      <c r="AV286" s="11" t="s">
        <v>87</v>
      </c>
      <c r="AW286" s="11" t="s">
        <v>40</v>
      </c>
      <c r="AX286" s="11" t="s">
        <v>84</v>
      </c>
      <c r="AY286" s="245" t="s">
        <v>136</v>
      </c>
    </row>
    <row r="287" s="1" customFormat="1" ht="16.5" customHeight="1">
      <c r="B287" s="47"/>
      <c r="C287" s="276" t="s">
        <v>651</v>
      </c>
      <c r="D287" s="276" t="s">
        <v>442</v>
      </c>
      <c r="E287" s="277" t="s">
        <v>652</v>
      </c>
      <c r="F287" s="278" t="s">
        <v>653</v>
      </c>
      <c r="G287" s="279" t="s">
        <v>202</v>
      </c>
      <c r="H287" s="280">
        <v>24</v>
      </c>
      <c r="I287" s="281"/>
      <c r="J287" s="282">
        <f>ROUND(I287*H287,2)</f>
        <v>0</v>
      </c>
      <c r="K287" s="278" t="s">
        <v>31</v>
      </c>
      <c r="L287" s="283"/>
      <c r="M287" s="284" t="s">
        <v>31</v>
      </c>
      <c r="N287" s="285" t="s">
        <v>47</v>
      </c>
      <c r="O287" s="48"/>
      <c r="P287" s="231">
        <f>O287*H287</f>
        <v>0</v>
      </c>
      <c r="Q287" s="231">
        <v>0.0048700000000000002</v>
      </c>
      <c r="R287" s="231">
        <f>Q287*H287</f>
        <v>0.11688000000000001</v>
      </c>
      <c r="S287" s="231">
        <v>0</v>
      </c>
      <c r="T287" s="232">
        <f>S287*H287</f>
        <v>0</v>
      </c>
      <c r="AR287" s="24" t="s">
        <v>187</v>
      </c>
      <c r="AT287" s="24" t="s">
        <v>442</v>
      </c>
      <c r="AU287" s="24" t="s">
        <v>87</v>
      </c>
      <c r="AY287" s="24" t="s">
        <v>136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24" t="s">
        <v>84</v>
      </c>
      <c r="BK287" s="233">
        <f>ROUND(I287*H287,2)</f>
        <v>0</v>
      </c>
      <c r="BL287" s="24" t="s">
        <v>143</v>
      </c>
      <c r="BM287" s="24" t="s">
        <v>654</v>
      </c>
    </row>
    <row r="288" s="1" customFormat="1" ht="16.5" customHeight="1">
      <c r="B288" s="47"/>
      <c r="C288" s="222" t="s">
        <v>655</v>
      </c>
      <c r="D288" s="222" t="s">
        <v>138</v>
      </c>
      <c r="E288" s="223" t="s">
        <v>656</v>
      </c>
      <c r="F288" s="224" t="s">
        <v>657</v>
      </c>
      <c r="G288" s="225" t="s">
        <v>157</v>
      </c>
      <c r="H288" s="226">
        <v>9.3089999999999993</v>
      </c>
      <c r="I288" s="227"/>
      <c r="J288" s="228">
        <f>ROUND(I288*H288,2)</f>
        <v>0</v>
      </c>
      <c r="K288" s="224" t="s">
        <v>142</v>
      </c>
      <c r="L288" s="73"/>
      <c r="M288" s="229" t="s">
        <v>31</v>
      </c>
      <c r="N288" s="230" t="s">
        <v>47</v>
      </c>
      <c r="O288" s="48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AR288" s="24" t="s">
        <v>143</v>
      </c>
      <c r="AT288" s="24" t="s">
        <v>138</v>
      </c>
      <c r="AU288" s="24" t="s">
        <v>87</v>
      </c>
      <c r="AY288" s="24" t="s">
        <v>136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24" t="s">
        <v>84</v>
      </c>
      <c r="BK288" s="233">
        <f>ROUND(I288*H288,2)</f>
        <v>0</v>
      </c>
      <c r="BL288" s="24" t="s">
        <v>143</v>
      </c>
      <c r="BM288" s="24" t="s">
        <v>658</v>
      </c>
    </row>
    <row r="289" s="13" customFormat="1">
      <c r="B289" s="266"/>
      <c r="C289" s="267"/>
      <c r="D289" s="236" t="s">
        <v>145</v>
      </c>
      <c r="E289" s="268" t="s">
        <v>31</v>
      </c>
      <c r="F289" s="269" t="s">
        <v>619</v>
      </c>
      <c r="G289" s="267"/>
      <c r="H289" s="268" t="s">
        <v>31</v>
      </c>
      <c r="I289" s="270"/>
      <c r="J289" s="267"/>
      <c r="K289" s="267"/>
      <c r="L289" s="271"/>
      <c r="M289" s="272"/>
      <c r="N289" s="273"/>
      <c r="O289" s="273"/>
      <c r="P289" s="273"/>
      <c r="Q289" s="273"/>
      <c r="R289" s="273"/>
      <c r="S289" s="273"/>
      <c r="T289" s="274"/>
      <c r="AT289" s="275" t="s">
        <v>145</v>
      </c>
      <c r="AU289" s="275" t="s">
        <v>87</v>
      </c>
      <c r="AV289" s="13" t="s">
        <v>84</v>
      </c>
      <c r="AW289" s="13" t="s">
        <v>40</v>
      </c>
      <c r="AX289" s="13" t="s">
        <v>76</v>
      </c>
      <c r="AY289" s="275" t="s">
        <v>136</v>
      </c>
    </row>
    <row r="290" s="11" customFormat="1">
      <c r="B290" s="234"/>
      <c r="C290" s="235"/>
      <c r="D290" s="236" t="s">
        <v>145</v>
      </c>
      <c r="E290" s="237" t="s">
        <v>31</v>
      </c>
      <c r="F290" s="238" t="s">
        <v>659</v>
      </c>
      <c r="G290" s="235"/>
      <c r="H290" s="239">
        <v>4.3810000000000002</v>
      </c>
      <c r="I290" s="240"/>
      <c r="J290" s="235"/>
      <c r="K290" s="235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145</v>
      </c>
      <c r="AU290" s="245" t="s">
        <v>87</v>
      </c>
      <c r="AV290" s="11" t="s">
        <v>87</v>
      </c>
      <c r="AW290" s="11" t="s">
        <v>40</v>
      </c>
      <c r="AX290" s="11" t="s">
        <v>76</v>
      </c>
      <c r="AY290" s="245" t="s">
        <v>136</v>
      </c>
    </row>
    <row r="291" s="11" customFormat="1">
      <c r="B291" s="234"/>
      <c r="C291" s="235"/>
      <c r="D291" s="236" t="s">
        <v>145</v>
      </c>
      <c r="E291" s="237" t="s">
        <v>31</v>
      </c>
      <c r="F291" s="238" t="s">
        <v>660</v>
      </c>
      <c r="G291" s="235"/>
      <c r="H291" s="239">
        <v>2.464</v>
      </c>
      <c r="I291" s="240"/>
      <c r="J291" s="235"/>
      <c r="K291" s="235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145</v>
      </c>
      <c r="AU291" s="245" t="s">
        <v>87</v>
      </c>
      <c r="AV291" s="11" t="s">
        <v>87</v>
      </c>
      <c r="AW291" s="11" t="s">
        <v>40</v>
      </c>
      <c r="AX291" s="11" t="s">
        <v>76</v>
      </c>
      <c r="AY291" s="245" t="s">
        <v>136</v>
      </c>
    </row>
    <row r="292" s="11" customFormat="1">
      <c r="B292" s="234"/>
      <c r="C292" s="235"/>
      <c r="D292" s="236" t="s">
        <v>145</v>
      </c>
      <c r="E292" s="237" t="s">
        <v>31</v>
      </c>
      <c r="F292" s="238" t="s">
        <v>661</v>
      </c>
      <c r="G292" s="235"/>
      <c r="H292" s="239">
        <v>2.464</v>
      </c>
      <c r="I292" s="240"/>
      <c r="J292" s="235"/>
      <c r="K292" s="235"/>
      <c r="L292" s="241"/>
      <c r="M292" s="242"/>
      <c r="N292" s="243"/>
      <c r="O292" s="243"/>
      <c r="P292" s="243"/>
      <c r="Q292" s="243"/>
      <c r="R292" s="243"/>
      <c r="S292" s="243"/>
      <c r="T292" s="244"/>
      <c r="AT292" s="245" t="s">
        <v>145</v>
      </c>
      <c r="AU292" s="245" t="s">
        <v>87</v>
      </c>
      <c r="AV292" s="11" t="s">
        <v>87</v>
      </c>
      <c r="AW292" s="11" t="s">
        <v>40</v>
      </c>
      <c r="AX292" s="11" t="s">
        <v>76</v>
      </c>
      <c r="AY292" s="245" t="s">
        <v>136</v>
      </c>
    </row>
    <row r="293" s="12" customFormat="1">
      <c r="B293" s="251"/>
      <c r="C293" s="252"/>
      <c r="D293" s="236" t="s">
        <v>145</v>
      </c>
      <c r="E293" s="253" t="s">
        <v>31</v>
      </c>
      <c r="F293" s="254" t="s">
        <v>215</v>
      </c>
      <c r="G293" s="252"/>
      <c r="H293" s="255">
        <v>9.3089999999999993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AT293" s="261" t="s">
        <v>145</v>
      </c>
      <c r="AU293" s="261" t="s">
        <v>87</v>
      </c>
      <c r="AV293" s="12" t="s">
        <v>143</v>
      </c>
      <c r="AW293" s="12" t="s">
        <v>40</v>
      </c>
      <c r="AX293" s="12" t="s">
        <v>84</v>
      </c>
      <c r="AY293" s="261" t="s">
        <v>136</v>
      </c>
    </row>
    <row r="294" s="1" customFormat="1" ht="16.5" customHeight="1">
      <c r="B294" s="47"/>
      <c r="C294" s="222" t="s">
        <v>662</v>
      </c>
      <c r="D294" s="222" t="s">
        <v>138</v>
      </c>
      <c r="E294" s="223" t="s">
        <v>663</v>
      </c>
      <c r="F294" s="224" t="s">
        <v>664</v>
      </c>
      <c r="G294" s="225" t="s">
        <v>149</v>
      </c>
      <c r="H294" s="226">
        <v>32.688000000000002</v>
      </c>
      <c r="I294" s="227"/>
      <c r="J294" s="228">
        <f>ROUND(I294*H294,2)</f>
        <v>0</v>
      </c>
      <c r="K294" s="224" t="s">
        <v>142</v>
      </c>
      <c r="L294" s="73"/>
      <c r="M294" s="229" t="s">
        <v>31</v>
      </c>
      <c r="N294" s="230" t="s">
        <v>47</v>
      </c>
      <c r="O294" s="48"/>
      <c r="P294" s="231">
        <f>O294*H294</f>
        <v>0</v>
      </c>
      <c r="Q294" s="231">
        <v>0.041739999999999999</v>
      </c>
      <c r="R294" s="231">
        <f>Q294*H294</f>
        <v>1.36439712</v>
      </c>
      <c r="S294" s="231">
        <v>0</v>
      </c>
      <c r="T294" s="232">
        <f>S294*H294</f>
        <v>0</v>
      </c>
      <c r="AR294" s="24" t="s">
        <v>143</v>
      </c>
      <c r="AT294" s="24" t="s">
        <v>138</v>
      </c>
      <c r="AU294" s="24" t="s">
        <v>87</v>
      </c>
      <c r="AY294" s="24" t="s">
        <v>136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24" t="s">
        <v>84</v>
      </c>
      <c r="BK294" s="233">
        <f>ROUND(I294*H294,2)</f>
        <v>0</v>
      </c>
      <c r="BL294" s="24" t="s">
        <v>143</v>
      </c>
      <c r="BM294" s="24" t="s">
        <v>665</v>
      </c>
    </row>
    <row r="295" s="13" customFormat="1">
      <c r="B295" s="266"/>
      <c r="C295" s="267"/>
      <c r="D295" s="236" t="s">
        <v>145</v>
      </c>
      <c r="E295" s="268" t="s">
        <v>31</v>
      </c>
      <c r="F295" s="269" t="s">
        <v>619</v>
      </c>
      <c r="G295" s="267"/>
      <c r="H295" s="268" t="s">
        <v>31</v>
      </c>
      <c r="I295" s="270"/>
      <c r="J295" s="267"/>
      <c r="K295" s="267"/>
      <c r="L295" s="271"/>
      <c r="M295" s="272"/>
      <c r="N295" s="273"/>
      <c r="O295" s="273"/>
      <c r="P295" s="273"/>
      <c r="Q295" s="273"/>
      <c r="R295" s="273"/>
      <c r="S295" s="273"/>
      <c r="T295" s="274"/>
      <c r="AT295" s="275" t="s">
        <v>145</v>
      </c>
      <c r="AU295" s="275" t="s">
        <v>87</v>
      </c>
      <c r="AV295" s="13" t="s">
        <v>84</v>
      </c>
      <c r="AW295" s="13" t="s">
        <v>40</v>
      </c>
      <c r="AX295" s="13" t="s">
        <v>76</v>
      </c>
      <c r="AY295" s="275" t="s">
        <v>136</v>
      </c>
    </row>
    <row r="296" s="11" customFormat="1">
      <c r="B296" s="234"/>
      <c r="C296" s="235"/>
      <c r="D296" s="236" t="s">
        <v>145</v>
      </c>
      <c r="E296" s="237" t="s">
        <v>31</v>
      </c>
      <c r="F296" s="238" t="s">
        <v>666</v>
      </c>
      <c r="G296" s="235"/>
      <c r="H296" s="239">
        <v>14.208</v>
      </c>
      <c r="I296" s="240"/>
      <c r="J296" s="235"/>
      <c r="K296" s="235"/>
      <c r="L296" s="241"/>
      <c r="M296" s="242"/>
      <c r="N296" s="243"/>
      <c r="O296" s="243"/>
      <c r="P296" s="243"/>
      <c r="Q296" s="243"/>
      <c r="R296" s="243"/>
      <c r="S296" s="243"/>
      <c r="T296" s="244"/>
      <c r="AT296" s="245" t="s">
        <v>145</v>
      </c>
      <c r="AU296" s="245" t="s">
        <v>87</v>
      </c>
      <c r="AV296" s="11" t="s">
        <v>87</v>
      </c>
      <c r="AW296" s="11" t="s">
        <v>40</v>
      </c>
      <c r="AX296" s="11" t="s">
        <v>76</v>
      </c>
      <c r="AY296" s="245" t="s">
        <v>136</v>
      </c>
    </row>
    <row r="297" s="11" customFormat="1">
      <c r="B297" s="234"/>
      <c r="C297" s="235"/>
      <c r="D297" s="236" t="s">
        <v>145</v>
      </c>
      <c r="E297" s="237" t="s">
        <v>31</v>
      </c>
      <c r="F297" s="238" t="s">
        <v>667</v>
      </c>
      <c r="G297" s="235"/>
      <c r="H297" s="239">
        <v>9.2400000000000002</v>
      </c>
      <c r="I297" s="240"/>
      <c r="J297" s="235"/>
      <c r="K297" s="235"/>
      <c r="L297" s="241"/>
      <c r="M297" s="242"/>
      <c r="N297" s="243"/>
      <c r="O297" s="243"/>
      <c r="P297" s="243"/>
      <c r="Q297" s="243"/>
      <c r="R297" s="243"/>
      <c r="S297" s="243"/>
      <c r="T297" s="244"/>
      <c r="AT297" s="245" t="s">
        <v>145</v>
      </c>
      <c r="AU297" s="245" t="s">
        <v>87</v>
      </c>
      <c r="AV297" s="11" t="s">
        <v>87</v>
      </c>
      <c r="AW297" s="11" t="s">
        <v>40</v>
      </c>
      <c r="AX297" s="11" t="s">
        <v>76</v>
      </c>
      <c r="AY297" s="245" t="s">
        <v>136</v>
      </c>
    </row>
    <row r="298" s="11" customFormat="1">
      <c r="B298" s="234"/>
      <c r="C298" s="235"/>
      <c r="D298" s="236" t="s">
        <v>145</v>
      </c>
      <c r="E298" s="237" t="s">
        <v>31</v>
      </c>
      <c r="F298" s="238" t="s">
        <v>668</v>
      </c>
      <c r="G298" s="235"/>
      <c r="H298" s="239">
        <v>9.2400000000000002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AT298" s="245" t="s">
        <v>145</v>
      </c>
      <c r="AU298" s="245" t="s">
        <v>87</v>
      </c>
      <c r="AV298" s="11" t="s">
        <v>87</v>
      </c>
      <c r="AW298" s="11" t="s">
        <v>40</v>
      </c>
      <c r="AX298" s="11" t="s">
        <v>76</v>
      </c>
      <c r="AY298" s="245" t="s">
        <v>136</v>
      </c>
    </row>
    <row r="299" s="12" customFormat="1">
      <c r="B299" s="251"/>
      <c r="C299" s="252"/>
      <c r="D299" s="236" t="s">
        <v>145</v>
      </c>
      <c r="E299" s="253" t="s">
        <v>31</v>
      </c>
      <c r="F299" s="254" t="s">
        <v>215</v>
      </c>
      <c r="G299" s="252"/>
      <c r="H299" s="255">
        <v>32.688000000000002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AT299" s="261" t="s">
        <v>145</v>
      </c>
      <c r="AU299" s="261" t="s">
        <v>87</v>
      </c>
      <c r="AV299" s="12" t="s">
        <v>143</v>
      </c>
      <c r="AW299" s="12" t="s">
        <v>40</v>
      </c>
      <c r="AX299" s="12" t="s">
        <v>84</v>
      </c>
      <c r="AY299" s="261" t="s">
        <v>136</v>
      </c>
    </row>
    <row r="300" s="1" customFormat="1" ht="16.5" customHeight="1">
      <c r="B300" s="47"/>
      <c r="C300" s="222" t="s">
        <v>669</v>
      </c>
      <c r="D300" s="222" t="s">
        <v>138</v>
      </c>
      <c r="E300" s="223" t="s">
        <v>670</v>
      </c>
      <c r="F300" s="224" t="s">
        <v>671</v>
      </c>
      <c r="G300" s="225" t="s">
        <v>149</v>
      </c>
      <c r="H300" s="226">
        <v>32.688000000000002</v>
      </c>
      <c r="I300" s="227"/>
      <c r="J300" s="228">
        <f>ROUND(I300*H300,2)</f>
        <v>0</v>
      </c>
      <c r="K300" s="224" t="s">
        <v>142</v>
      </c>
      <c r="L300" s="73"/>
      <c r="M300" s="229" t="s">
        <v>31</v>
      </c>
      <c r="N300" s="230" t="s">
        <v>47</v>
      </c>
      <c r="O300" s="48"/>
      <c r="P300" s="231">
        <f>O300*H300</f>
        <v>0</v>
      </c>
      <c r="Q300" s="231">
        <v>2.0000000000000002E-05</v>
      </c>
      <c r="R300" s="231">
        <f>Q300*H300</f>
        <v>0.00065376000000000008</v>
      </c>
      <c r="S300" s="231">
        <v>0</v>
      </c>
      <c r="T300" s="232">
        <f>S300*H300</f>
        <v>0</v>
      </c>
      <c r="AR300" s="24" t="s">
        <v>143</v>
      </c>
      <c r="AT300" s="24" t="s">
        <v>138</v>
      </c>
      <c r="AU300" s="24" t="s">
        <v>87</v>
      </c>
      <c r="AY300" s="24" t="s">
        <v>136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24" t="s">
        <v>84</v>
      </c>
      <c r="BK300" s="233">
        <f>ROUND(I300*H300,2)</f>
        <v>0</v>
      </c>
      <c r="BL300" s="24" t="s">
        <v>143</v>
      </c>
      <c r="BM300" s="24" t="s">
        <v>672</v>
      </c>
    </row>
    <row r="301" s="1" customFormat="1">
      <c r="B301" s="47"/>
      <c r="C301" s="75"/>
      <c r="D301" s="236" t="s">
        <v>151</v>
      </c>
      <c r="E301" s="75"/>
      <c r="F301" s="246" t="s">
        <v>673</v>
      </c>
      <c r="G301" s="75"/>
      <c r="H301" s="75"/>
      <c r="I301" s="192"/>
      <c r="J301" s="75"/>
      <c r="K301" s="75"/>
      <c r="L301" s="73"/>
      <c r="M301" s="247"/>
      <c r="N301" s="48"/>
      <c r="O301" s="48"/>
      <c r="P301" s="48"/>
      <c r="Q301" s="48"/>
      <c r="R301" s="48"/>
      <c r="S301" s="48"/>
      <c r="T301" s="96"/>
      <c r="AT301" s="24" t="s">
        <v>151</v>
      </c>
      <c r="AU301" s="24" t="s">
        <v>87</v>
      </c>
    </row>
    <row r="302" s="1" customFormat="1" ht="16.5" customHeight="1">
      <c r="B302" s="47"/>
      <c r="C302" s="222" t="s">
        <v>674</v>
      </c>
      <c r="D302" s="222" t="s">
        <v>138</v>
      </c>
      <c r="E302" s="223" t="s">
        <v>675</v>
      </c>
      <c r="F302" s="224" t="s">
        <v>676</v>
      </c>
      <c r="G302" s="225" t="s">
        <v>149</v>
      </c>
      <c r="H302" s="226">
        <v>0.56000000000000005</v>
      </c>
      <c r="I302" s="227"/>
      <c r="J302" s="228">
        <f>ROUND(I302*H302,2)</f>
        <v>0</v>
      </c>
      <c r="K302" s="224" t="s">
        <v>142</v>
      </c>
      <c r="L302" s="73"/>
      <c r="M302" s="229" t="s">
        <v>31</v>
      </c>
      <c r="N302" s="230" t="s">
        <v>47</v>
      </c>
      <c r="O302" s="48"/>
      <c r="P302" s="231">
        <f>O302*H302</f>
        <v>0</v>
      </c>
      <c r="Q302" s="231">
        <v>0.0018400000000000001</v>
      </c>
      <c r="R302" s="231">
        <f>Q302*H302</f>
        <v>0.0010304000000000001</v>
      </c>
      <c r="S302" s="231">
        <v>0</v>
      </c>
      <c r="T302" s="232">
        <f>S302*H302</f>
        <v>0</v>
      </c>
      <c r="AR302" s="24" t="s">
        <v>143</v>
      </c>
      <c r="AT302" s="24" t="s">
        <v>138</v>
      </c>
      <c r="AU302" s="24" t="s">
        <v>87</v>
      </c>
      <c r="AY302" s="24" t="s">
        <v>136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24" t="s">
        <v>84</v>
      </c>
      <c r="BK302" s="233">
        <f>ROUND(I302*H302,2)</f>
        <v>0</v>
      </c>
      <c r="BL302" s="24" t="s">
        <v>143</v>
      </c>
      <c r="BM302" s="24" t="s">
        <v>677</v>
      </c>
    </row>
    <row r="303" s="1" customFormat="1">
      <c r="B303" s="47"/>
      <c r="C303" s="75"/>
      <c r="D303" s="236" t="s">
        <v>151</v>
      </c>
      <c r="E303" s="75"/>
      <c r="F303" s="246" t="s">
        <v>678</v>
      </c>
      <c r="G303" s="75"/>
      <c r="H303" s="75"/>
      <c r="I303" s="192"/>
      <c r="J303" s="75"/>
      <c r="K303" s="75"/>
      <c r="L303" s="73"/>
      <c r="M303" s="247"/>
      <c r="N303" s="48"/>
      <c r="O303" s="48"/>
      <c r="P303" s="48"/>
      <c r="Q303" s="48"/>
      <c r="R303" s="48"/>
      <c r="S303" s="48"/>
      <c r="T303" s="96"/>
      <c r="AT303" s="24" t="s">
        <v>151</v>
      </c>
      <c r="AU303" s="24" t="s">
        <v>87</v>
      </c>
    </row>
    <row r="304" s="11" customFormat="1">
      <c r="B304" s="234"/>
      <c r="C304" s="235"/>
      <c r="D304" s="236" t="s">
        <v>145</v>
      </c>
      <c r="E304" s="237" t="s">
        <v>31</v>
      </c>
      <c r="F304" s="238" t="s">
        <v>679</v>
      </c>
      <c r="G304" s="235"/>
      <c r="H304" s="239">
        <v>0.56000000000000005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AT304" s="245" t="s">
        <v>145</v>
      </c>
      <c r="AU304" s="245" t="s">
        <v>87</v>
      </c>
      <c r="AV304" s="11" t="s">
        <v>87</v>
      </c>
      <c r="AW304" s="11" t="s">
        <v>40</v>
      </c>
      <c r="AX304" s="11" t="s">
        <v>84</v>
      </c>
      <c r="AY304" s="245" t="s">
        <v>136</v>
      </c>
    </row>
    <row r="305" s="1" customFormat="1" ht="16.5" customHeight="1">
      <c r="B305" s="47"/>
      <c r="C305" s="222" t="s">
        <v>680</v>
      </c>
      <c r="D305" s="222" t="s">
        <v>138</v>
      </c>
      <c r="E305" s="223" t="s">
        <v>681</v>
      </c>
      <c r="F305" s="224" t="s">
        <v>682</v>
      </c>
      <c r="G305" s="225" t="s">
        <v>174</v>
      </c>
      <c r="H305" s="226">
        <v>1.583</v>
      </c>
      <c r="I305" s="227"/>
      <c r="J305" s="228">
        <f>ROUND(I305*H305,2)</f>
        <v>0</v>
      </c>
      <c r="K305" s="224" t="s">
        <v>142</v>
      </c>
      <c r="L305" s="73"/>
      <c r="M305" s="229" t="s">
        <v>31</v>
      </c>
      <c r="N305" s="230" t="s">
        <v>47</v>
      </c>
      <c r="O305" s="48"/>
      <c r="P305" s="231">
        <f>O305*H305</f>
        <v>0</v>
      </c>
      <c r="Q305" s="231">
        <v>1.04877</v>
      </c>
      <c r="R305" s="231">
        <f>Q305*H305</f>
        <v>1.66020291</v>
      </c>
      <c r="S305" s="231">
        <v>0</v>
      </c>
      <c r="T305" s="232">
        <f>S305*H305</f>
        <v>0</v>
      </c>
      <c r="AR305" s="24" t="s">
        <v>143</v>
      </c>
      <c r="AT305" s="24" t="s">
        <v>138</v>
      </c>
      <c r="AU305" s="24" t="s">
        <v>87</v>
      </c>
      <c r="AY305" s="24" t="s">
        <v>136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24" t="s">
        <v>84</v>
      </c>
      <c r="BK305" s="233">
        <f>ROUND(I305*H305,2)</f>
        <v>0</v>
      </c>
      <c r="BL305" s="24" t="s">
        <v>143</v>
      </c>
      <c r="BM305" s="24" t="s">
        <v>683</v>
      </c>
    </row>
    <row r="306" s="1" customFormat="1">
      <c r="B306" s="47"/>
      <c r="C306" s="75"/>
      <c r="D306" s="236" t="s">
        <v>151</v>
      </c>
      <c r="E306" s="75"/>
      <c r="F306" s="246" t="s">
        <v>684</v>
      </c>
      <c r="G306" s="75"/>
      <c r="H306" s="75"/>
      <c r="I306" s="192"/>
      <c r="J306" s="75"/>
      <c r="K306" s="75"/>
      <c r="L306" s="73"/>
      <c r="M306" s="247"/>
      <c r="N306" s="48"/>
      <c r="O306" s="48"/>
      <c r="P306" s="48"/>
      <c r="Q306" s="48"/>
      <c r="R306" s="48"/>
      <c r="S306" s="48"/>
      <c r="T306" s="96"/>
      <c r="AT306" s="24" t="s">
        <v>151</v>
      </c>
      <c r="AU306" s="24" t="s">
        <v>87</v>
      </c>
    </row>
    <row r="307" s="11" customFormat="1">
      <c r="B307" s="234"/>
      <c r="C307" s="235"/>
      <c r="D307" s="236" t="s">
        <v>145</v>
      </c>
      <c r="E307" s="235"/>
      <c r="F307" s="238" t="s">
        <v>685</v>
      </c>
      <c r="G307" s="235"/>
      <c r="H307" s="239">
        <v>1.583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AT307" s="245" t="s">
        <v>145</v>
      </c>
      <c r="AU307" s="245" t="s">
        <v>87</v>
      </c>
      <c r="AV307" s="11" t="s">
        <v>87</v>
      </c>
      <c r="AW307" s="11" t="s">
        <v>6</v>
      </c>
      <c r="AX307" s="11" t="s">
        <v>84</v>
      </c>
      <c r="AY307" s="245" t="s">
        <v>136</v>
      </c>
    </row>
    <row r="308" s="1" customFormat="1" ht="16.5" customHeight="1">
      <c r="B308" s="47"/>
      <c r="C308" s="222" t="s">
        <v>686</v>
      </c>
      <c r="D308" s="222" t="s">
        <v>138</v>
      </c>
      <c r="E308" s="223" t="s">
        <v>687</v>
      </c>
      <c r="F308" s="224" t="s">
        <v>688</v>
      </c>
      <c r="G308" s="225" t="s">
        <v>182</v>
      </c>
      <c r="H308" s="226">
        <v>15.4</v>
      </c>
      <c r="I308" s="227"/>
      <c r="J308" s="228">
        <f>ROUND(I308*H308,2)</f>
        <v>0</v>
      </c>
      <c r="K308" s="224" t="s">
        <v>142</v>
      </c>
      <c r="L308" s="73"/>
      <c r="M308" s="229" t="s">
        <v>31</v>
      </c>
      <c r="N308" s="230" t="s">
        <v>47</v>
      </c>
      <c r="O308" s="48"/>
      <c r="P308" s="231">
        <f>O308*H308</f>
        <v>0</v>
      </c>
      <c r="Q308" s="231">
        <v>6.9999999999999994E-05</v>
      </c>
      <c r="R308" s="231">
        <f>Q308*H308</f>
        <v>0.001078</v>
      </c>
      <c r="S308" s="231">
        <v>0</v>
      </c>
      <c r="T308" s="232">
        <f>S308*H308</f>
        <v>0</v>
      </c>
      <c r="AR308" s="24" t="s">
        <v>143</v>
      </c>
      <c r="AT308" s="24" t="s">
        <v>138</v>
      </c>
      <c r="AU308" s="24" t="s">
        <v>87</v>
      </c>
      <c r="AY308" s="24" t="s">
        <v>136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24" t="s">
        <v>84</v>
      </c>
      <c r="BK308" s="233">
        <f>ROUND(I308*H308,2)</f>
        <v>0</v>
      </c>
      <c r="BL308" s="24" t="s">
        <v>143</v>
      </c>
      <c r="BM308" s="24" t="s">
        <v>689</v>
      </c>
    </row>
    <row r="309" s="1" customFormat="1">
      <c r="B309" s="47"/>
      <c r="C309" s="75"/>
      <c r="D309" s="236" t="s">
        <v>151</v>
      </c>
      <c r="E309" s="75"/>
      <c r="F309" s="246" t="s">
        <v>690</v>
      </c>
      <c r="G309" s="75"/>
      <c r="H309" s="75"/>
      <c r="I309" s="192"/>
      <c r="J309" s="75"/>
      <c r="K309" s="75"/>
      <c r="L309" s="73"/>
      <c r="M309" s="247"/>
      <c r="N309" s="48"/>
      <c r="O309" s="48"/>
      <c r="P309" s="48"/>
      <c r="Q309" s="48"/>
      <c r="R309" s="48"/>
      <c r="S309" s="48"/>
      <c r="T309" s="96"/>
      <c r="AT309" s="24" t="s">
        <v>151</v>
      </c>
      <c r="AU309" s="24" t="s">
        <v>87</v>
      </c>
    </row>
    <row r="310" s="11" customFormat="1">
      <c r="B310" s="234"/>
      <c r="C310" s="235"/>
      <c r="D310" s="236" t="s">
        <v>145</v>
      </c>
      <c r="E310" s="237" t="s">
        <v>31</v>
      </c>
      <c r="F310" s="238" t="s">
        <v>691</v>
      </c>
      <c r="G310" s="235"/>
      <c r="H310" s="239">
        <v>7.7000000000000002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AT310" s="245" t="s">
        <v>145</v>
      </c>
      <c r="AU310" s="245" t="s">
        <v>87</v>
      </c>
      <c r="AV310" s="11" t="s">
        <v>87</v>
      </c>
      <c r="AW310" s="11" t="s">
        <v>40</v>
      </c>
      <c r="AX310" s="11" t="s">
        <v>76</v>
      </c>
      <c r="AY310" s="245" t="s">
        <v>136</v>
      </c>
    </row>
    <row r="311" s="11" customFormat="1">
      <c r="B311" s="234"/>
      <c r="C311" s="235"/>
      <c r="D311" s="236" t="s">
        <v>145</v>
      </c>
      <c r="E311" s="237" t="s">
        <v>31</v>
      </c>
      <c r="F311" s="238" t="s">
        <v>692</v>
      </c>
      <c r="G311" s="235"/>
      <c r="H311" s="239">
        <v>7.7000000000000002</v>
      </c>
      <c r="I311" s="240"/>
      <c r="J311" s="235"/>
      <c r="K311" s="235"/>
      <c r="L311" s="241"/>
      <c r="M311" s="242"/>
      <c r="N311" s="243"/>
      <c r="O311" s="243"/>
      <c r="P311" s="243"/>
      <c r="Q311" s="243"/>
      <c r="R311" s="243"/>
      <c r="S311" s="243"/>
      <c r="T311" s="244"/>
      <c r="AT311" s="245" t="s">
        <v>145</v>
      </c>
      <c r="AU311" s="245" t="s">
        <v>87</v>
      </c>
      <c r="AV311" s="11" t="s">
        <v>87</v>
      </c>
      <c r="AW311" s="11" t="s">
        <v>40</v>
      </c>
      <c r="AX311" s="11" t="s">
        <v>76</v>
      </c>
      <c r="AY311" s="245" t="s">
        <v>136</v>
      </c>
    </row>
    <row r="312" s="12" customFormat="1">
      <c r="B312" s="251"/>
      <c r="C312" s="252"/>
      <c r="D312" s="236" t="s">
        <v>145</v>
      </c>
      <c r="E312" s="253" t="s">
        <v>31</v>
      </c>
      <c r="F312" s="254" t="s">
        <v>215</v>
      </c>
      <c r="G312" s="252"/>
      <c r="H312" s="255">
        <v>15.4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AT312" s="261" t="s">
        <v>145</v>
      </c>
      <c r="AU312" s="261" t="s">
        <v>87</v>
      </c>
      <c r="AV312" s="12" t="s">
        <v>143</v>
      </c>
      <c r="AW312" s="12" t="s">
        <v>40</v>
      </c>
      <c r="AX312" s="12" t="s">
        <v>84</v>
      </c>
      <c r="AY312" s="261" t="s">
        <v>136</v>
      </c>
    </row>
    <row r="313" s="1" customFormat="1" ht="16.5" customHeight="1">
      <c r="B313" s="47"/>
      <c r="C313" s="222" t="s">
        <v>693</v>
      </c>
      <c r="D313" s="222" t="s">
        <v>138</v>
      </c>
      <c r="E313" s="223" t="s">
        <v>694</v>
      </c>
      <c r="F313" s="224" t="s">
        <v>695</v>
      </c>
      <c r="G313" s="225" t="s">
        <v>157</v>
      </c>
      <c r="H313" s="226">
        <v>24.696000000000002</v>
      </c>
      <c r="I313" s="227"/>
      <c r="J313" s="228">
        <f>ROUND(I313*H313,2)</f>
        <v>0</v>
      </c>
      <c r="K313" s="224" t="s">
        <v>142</v>
      </c>
      <c r="L313" s="73"/>
      <c r="M313" s="229" t="s">
        <v>31</v>
      </c>
      <c r="N313" s="230" t="s">
        <v>47</v>
      </c>
      <c r="O313" s="48"/>
      <c r="P313" s="231">
        <f>O313*H313</f>
        <v>0</v>
      </c>
      <c r="Q313" s="231">
        <v>0</v>
      </c>
      <c r="R313" s="231">
        <f>Q313*H313</f>
        <v>0</v>
      </c>
      <c r="S313" s="231">
        <v>0</v>
      </c>
      <c r="T313" s="232">
        <f>S313*H313</f>
        <v>0</v>
      </c>
      <c r="AR313" s="24" t="s">
        <v>143</v>
      </c>
      <c r="AT313" s="24" t="s">
        <v>138</v>
      </c>
      <c r="AU313" s="24" t="s">
        <v>87</v>
      </c>
      <c r="AY313" s="24" t="s">
        <v>136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24" t="s">
        <v>84</v>
      </c>
      <c r="BK313" s="233">
        <f>ROUND(I313*H313,2)</f>
        <v>0</v>
      </c>
      <c r="BL313" s="24" t="s">
        <v>143</v>
      </c>
      <c r="BM313" s="24" t="s">
        <v>696</v>
      </c>
    </row>
    <row r="314" s="1" customFormat="1">
      <c r="B314" s="47"/>
      <c r="C314" s="75"/>
      <c r="D314" s="236" t="s">
        <v>151</v>
      </c>
      <c r="E314" s="75"/>
      <c r="F314" s="246" t="s">
        <v>697</v>
      </c>
      <c r="G314" s="75"/>
      <c r="H314" s="75"/>
      <c r="I314" s="192"/>
      <c r="J314" s="75"/>
      <c r="K314" s="75"/>
      <c r="L314" s="73"/>
      <c r="M314" s="247"/>
      <c r="N314" s="48"/>
      <c r="O314" s="48"/>
      <c r="P314" s="48"/>
      <c r="Q314" s="48"/>
      <c r="R314" s="48"/>
      <c r="S314" s="48"/>
      <c r="T314" s="96"/>
      <c r="AT314" s="24" t="s">
        <v>151</v>
      </c>
      <c r="AU314" s="24" t="s">
        <v>87</v>
      </c>
    </row>
    <row r="315" s="13" customFormat="1">
      <c r="B315" s="266"/>
      <c r="C315" s="267"/>
      <c r="D315" s="236" t="s">
        <v>145</v>
      </c>
      <c r="E315" s="268" t="s">
        <v>31</v>
      </c>
      <c r="F315" s="269" t="s">
        <v>698</v>
      </c>
      <c r="G315" s="267"/>
      <c r="H315" s="268" t="s">
        <v>31</v>
      </c>
      <c r="I315" s="270"/>
      <c r="J315" s="267"/>
      <c r="K315" s="267"/>
      <c r="L315" s="271"/>
      <c r="M315" s="272"/>
      <c r="N315" s="273"/>
      <c r="O315" s="273"/>
      <c r="P315" s="273"/>
      <c r="Q315" s="273"/>
      <c r="R315" s="273"/>
      <c r="S315" s="273"/>
      <c r="T315" s="274"/>
      <c r="AT315" s="275" t="s">
        <v>145</v>
      </c>
      <c r="AU315" s="275" t="s">
        <v>87</v>
      </c>
      <c r="AV315" s="13" t="s">
        <v>84</v>
      </c>
      <c r="AW315" s="13" t="s">
        <v>40</v>
      </c>
      <c r="AX315" s="13" t="s">
        <v>76</v>
      </c>
      <c r="AY315" s="275" t="s">
        <v>136</v>
      </c>
    </row>
    <row r="316" s="11" customFormat="1">
      <c r="B316" s="234"/>
      <c r="C316" s="235"/>
      <c r="D316" s="236" t="s">
        <v>145</v>
      </c>
      <c r="E316" s="237" t="s">
        <v>31</v>
      </c>
      <c r="F316" s="238" t="s">
        <v>699</v>
      </c>
      <c r="G316" s="235"/>
      <c r="H316" s="239">
        <v>24.696000000000002</v>
      </c>
      <c r="I316" s="240"/>
      <c r="J316" s="235"/>
      <c r="K316" s="235"/>
      <c r="L316" s="241"/>
      <c r="M316" s="242"/>
      <c r="N316" s="243"/>
      <c r="O316" s="243"/>
      <c r="P316" s="243"/>
      <c r="Q316" s="243"/>
      <c r="R316" s="243"/>
      <c r="S316" s="243"/>
      <c r="T316" s="244"/>
      <c r="AT316" s="245" t="s">
        <v>145</v>
      </c>
      <c r="AU316" s="245" t="s">
        <v>87</v>
      </c>
      <c r="AV316" s="11" t="s">
        <v>87</v>
      </c>
      <c r="AW316" s="11" t="s">
        <v>40</v>
      </c>
      <c r="AX316" s="11" t="s">
        <v>84</v>
      </c>
      <c r="AY316" s="245" t="s">
        <v>136</v>
      </c>
    </row>
    <row r="317" s="1" customFormat="1" ht="16.5" customHeight="1">
      <c r="B317" s="47"/>
      <c r="C317" s="222" t="s">
        <v>700</v>
      </c>
      <c r="D317" s="222" t="s">
        <v>138</v>
      </c>
      <c r="E317" s="223" t="s">
        <v>701</v>
      </c>
      <c r="F317" s="224" t="s">
        <v>702</v>
      </c>
      <c r="G317" s="225" t="s">
        <v>157</v>
      </c>
      <c r="H317" s="226">
        <v>19.085000000000001</v>
      </c>
      <c r="I317" s="227"/>
      <c r="J317" s="228">
        <f>ROUND(I317*H317,2)</f>
        <v>0</v>
      </c>
      <c r="K317" s="224" t="s">
        <v>142</v>
      </c>
      <c r="L317" s="73"/>
      <c r="M317" s="229" t="s">
        <v>31</v>
      </c>
      <c r="N317" s="230" t="s">
        <v>47</v>
      </c>
      <c r="O317" s="48"/>
      <c r="P317" s="231">
        <f>O317*H317</f>
        <v>0</v>
      </c>
      <c r="Q317" s="231">
        <v>0</v>
      </c>
      <c r="R317" s="231">
        <f>Q317*H317</f>
        <v>0</v>
      </c>
      <c r="S317" s="231">
        <v>0</v>
      </c>
      <c r="T317" s="232">
        <f>S317*H317</f>
        <v>0</v>
      </c>
      <c r="AR317" s="24" t="s">
        <v>143</v>
      </c>
      <c r="AT317" s="24" t="s">
        <v>138</v>
      </c>
      <c r="AU317" s="24" t="s">
        <v>87</v>
      </c>
      <c r="AY317" s="24" t="s">
        <v>136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24" t="s">
        <v>84</v>
      </c>
      <c r="BK317" s="233">
        <f>ROUND(I317*H317,2)</f>
        <v>0</v>
      </c>
      <c r="BL317" s="24" t="s">
        <v>143</v>
      </c>
      <c r="BM317" s="24" t="s">
        <v>703</v>
      </c>
    </row>
    <row r="318" s="1" customFormat="1">
      <c r="B318" s="47"/>
      <c r="C318" s="75"/>
      <c r="D318" s="236" t="s">
        <v>151</v>
      </c>
      <c r="E318" s="75"/>
      <c r="F318" s="246" t="s">
        <v>704</v>
      </c>
      <c r="G318" s="75"/>
      <c r="H318" s="75"/>
      <c r="I318" s="192"/>
      <c r="J318" s="75"/>
      <c r="K318" s="75"/>
      <c r="L318" s="73"/>
      <c r="M318" s="247"/>
      <c r="N318" s="48"/>
      <c r="O318" s="48"/>
      <c r="P318" s="48"/>
      <c r="Q318" s="48"/>
      <c r="R318" s="48"/>
      <c r="S318" s="48"/>
      <c r="T318" s="96"/>
      <c r="AT318" s="24" t="s">
        <v>151</v>
      </c>
      <c r="AU318" s="24" t="s">
        <v>87</v>
      </c>
    </row>
    <row r="319" s="13" customFormat="1">
      <c r="B319" s="266"/>
      <c r="C319" s="267"/>
      <c r="D319" s="236" t="s">
        <v>145</v>
      </c>
      <c r="E319" s="268" t="s">
        <v>31</v>
      </c>
      <c r="F319" s="269" t="s">
        <v>619</v>
      </c>
      <c r="G319" s="267"/>
      <c r="H319" s="268" t="s">
        <v>31</v>
      </c>
      <c r="I319" s="270"/>
      <c r="J319" s="267"/>
      <c r="K319" s="267"/>
      <c r="L319" s="271"/>
      <c r="M319" s="272"/>
      <c r="N319" s="273"/>
      <c r="O319" s="273"/>
      <c r="P319" s="273"/>
      <c r="Q319" s="273"/>
      <c r="R319" s="273"/>
      <c r="S319" s="273"/>
      <c r="T319" s="274"/>
      <c r="AT319" s="275" t="s">
        <v>145</v>
      </c>
      <c r="AU319" s="275" t="s">
        <v>87</v>
      </c>
      <c r="AV319" s="13" t="s">
        <v>84</v>
      </c>
      <c r="AW319" s="13" t="s">
        <v>40</v>
      </c>
      <c r="AX319" s="13" t="s">
        <v>76</v>
      </c>
      <c r="AY319" s="275" t="s">
        <v>136</v>
      </c>
    </row>
    <row r="320" s="11" customFormat="1">
      <c r="B320" s="234"/>
      <c r="C320" s="235"/>
      <c r="D320" s="236" t="s">
        <v>145</v>
      </c>
      <c r="E320" s="237" t="s">
        <v>31</v>
      </c>
      <c r="F320" s="238" t="s">
        <v>705</v>
      </c>
      <c r="G320" s="235"/>
      <c r="H320" s="239">
        <v>4.6980000000000004</v>
      </c>
      <c r="I320" s="240"/>
      <c r="J320" s="235"/>
      <c r="K320" s="235"/>
      <c r="L320" s="241"/>
      <c r="M320" s="242"/>
      <c r="N320" s="243"/>
      <c r="O320" s="243"/>
      <c r="P320" s="243"/>
      <c r="Q320" s="243"/>
      <c r="R320" s="243"/>
      <c r="S320" s="243"/>
      <c r="T320" s="244"/>
      <c r="AT320" s="245" t="s">
        <v>145</v>
      </c>
      <c r="AU320" s="245" t="s">
        <v>87</v>
      </c>
      <c r="AV320" s="11" t="s">
        <v>87</v>
      </c>
      <c r="AW320" s="11" t="s">
        <v>40</v>
      </c>
      <c r="AX320" s="11" t="s">
        <v>76</v>
      </c>
      <c r="AY320" s="245" t="s">
        <v>136</v>
      </c>
    </row>
    <row r="321" s="11" customFormat="1">
      <c r="B321" s="234"/>
      <c r="C321" s="235"/>
      <c r="D321" s="236" t="s">
        <v>145</v>
      </c>
      <c r="E321" s="237" t="s">
        <v>31</v>
      </c>
      <c r="F321" s="238" t="s">
        <v>706</v>
      </c>
      <c r="G321" s="235"/>
      <c r="H321" s="239">
        <v>4.7969999999999997</v>
      </c>
      <c r="I321" s="240"/>
      <c r="J321" s="235"/>
      <c r="K321" s="235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145</v>
      </c>
      <c r="AU321" s="245" t="s">
        <v>87</v>
      </c>
      <c r="AV321" s="11" t="s">
        <v>87</v>
      </c>
      <c r="AW321" s="11" t="s">
        <v>40</v>
      </c>
      <c r="AX321" s="11" t="s">
        <v>76</v>
      </c>
      <c r="AY321" s="245" t="s">
        <v>136</v>
      </c>
    </row>
    <row r="322" s="11" customFormat="1">
      <c r="B322" s="234"/>
      <c r="C322" s="235"/>
      <c r="D322" s="236" t="s">
        <v>145</v>
      </c>
      <c r="E322" s="237" t="s">
        <v>31</v>
      </c>
      <c r="F322" s="238" t="s">
        <v>707</v>
      </c>
      <c r="G322" s="235"/>
      <c r="H322" s="239">
        <v>4.8470000000000004</v>
      </c>
      <c r="I322" s="240"/>
      <c r="J322" s="235"/>
      <c r="K322" s="235"/>
      <c r="L322" s="241"/>
      <c r="M322" s="242"/>
      <c r="N322" s="243"/>
      <c r="O322" s="243"/>
      <c r="P322" s="243"/>
      <c r="Q322" s="243"/>
      <c r="R322" s="243"/>
      <c r="S322" s="243"/>
      <c r="T322" s="244"/>
      <c r="AT322" s="245" t="s">
        <v>145</v>
      </c>
      <c r="AU322" s="245" t="s">
        <v>87</v>
      </c>
      <c r="AV322" s="11" t="s">
        <v>87</v>
      </c>
      <c r="AW322" s="11" t="s">
        <v>40</v>
      </c>
      <c r="AX322" s="11" t="s">
        <v>76</v>
      </c>
      <c r="AY322" s="245" t="s">
        <v>136</v>
      </c>
    </row>
    <row r="323" s="11" customFormat="1">
      <c r="B323" s="234"/>
      <c r="C323" s="235"/>
      <c r="D323" s="236" t="s">
        <v>145</v>
      </c>
      <c r="E323" s="237" t="s">
        <v>31</v>
      </c>
      <c r="F323" s="238" t="s">
        <v>708</v>
      </c>
      <c r="G323" s="235"/>
      <c r="H323" s="239">
        <v>4.7430000000000003</v>
      </c>
      <c r="I323" s="240"/>
      <c r="J323" s="235"/>
      <c r="K323" s="235"/>
      <c r="L323" s="241"/>
      <c r="M323" s="242"/>
      <c r="N323" s="243"/>
      <c r="O323" s="243"/>
      <c r="P323" s="243"/>
      <c r="Q323" s="243"/>
      <c r="R323" s="243"/>
      <c r="S323" s="243"/>
      <c r="T323" s="244"/>
      <c r="AT323" s="245" t="s">
        <v>145</v>
      </c>
      <c r="AU323" s="245" t="s">
        <v>87</v>
      </c>
      <c r="AV323" s="11" t="s">
        <v>87</v>
      </c>
      <c r="AW323" s="11" t="s">
        <v>40</v>
      </c>
      <c r="AX323" s="11" t="s">
        <v>76</v>
      </c>
      <c r="AY323" s="245" t="s">
        <v>136</v>
      </c>
    </row>
    <row r="324" s="12" customFormat="1">
      <c r="B324" s="251"/>
      <c r="C324" s="252"/>
      <c r="D324" s="236" t="s">
        <v>145</v>
      </c>
      <c r="E324" s="253" t="s">
        <v>31</v>
      </c>
      <c r="F324" s="254" t="s">
        <v>215</v>
      </c>
      <c r="G324" s="252"/>
      <c r="H324" s="255">
        <v>19.085000000000001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AT324" s="261" t="s">
        <v>145</v>
      </c>
      <c r="AU324" s="261" t="s">
        <v>87</v>
      </c>
      <c r="AV324" s="12" t="s">
        <v>143</v>
      </c>
      <c r="AW324" s="12" t="s">
        <v>40</v>
      </c>
      <c r="AX324" s="12" t="s">
        <v>84</v>
      </c>
      <c r="AY324" s="261" t="s">
        <v>136</v>
      </c>
    </row>
    <row r="325" s="1" customFormat="1" ht="25.5" customHeight="1">
      <c r="B325" s="47"/>
      <c r="C325" s="222" t="s">
        <v>709</v>
      </c>
      <c r="D325" s="222" t="s">
        <v>138</v>
      </c>
      <c r="E325" s="223" t="s">
        <v>710</v>
      </c>
      <c r="F325" s="224" t="s">
        <v>711</v>
      </c>
      <c r="G325" s="225" t="s">
        <v>149</v>
      </c>
      <c r="H325" s="226">
        <v>87.359999999999999</v>
      </c>
      <c r="I325" s="227"/>
      <c r="J325" s="228">
        <f>ROUND(I325*H325,2)</f>
        <v>0</v>
      </c>
      <c r="K325" s="224" t="s">
        <v>142</v>
      </c>
      <c r="L325" s="73"/>
      <c r="M325" s="229" t="s">
        <v>31</v>
      </c>
      <c r="N325" s="230" t="s">
        <v>47</v>
      </c>
      <c r="O325" s="48"/>
      <c r="P325" s="231">
        <f>O325*H325</f>
        <v>0</v>
      </c>
      <c r="Q325" s="231">
        <v>0.00182</v>
      </c>
      <c r="R325" s="231">
        <f>Q325*H325</f>
        <v>0.1589952</v>
      </c>
      <c r="S325" s="231">
        <v>0</v>
      </c>
      <c r="T325" s="232">
        <f>S325*H325</f>
        <v>0</v>
      </c>
      <c r="AR325" s="24" t="s">
        <v>143</v>
      </c>
      <c r="AT325" s="24" t="s">
        <v>138</v>
      </c>
      <c r="AU325" s="24" t="s">
        <v>87</v>
      </c>
      <c r="AY325" s="24" t="s">
        <v>136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24" t="s">
        <v>84</v>
      </c>
      <c r="BK325" s="233">
        <f>ROUND(I325*H325,2)</f>
        <v>0</v>
      </c>
      <c r="BL325" s="24" t="s">
        <v>143</v>
      </c>
      <c r="BM325" s="24" t="s">
        <v>712</v>
      </c>
    </row>
    <row r="326" s="1" customFormat="1">
      <c r="B326" s="47"/>
      <c r="C326" s="75"/>
      <c r="D326" s="236" t="s">
        <v>151</v>
      </c>
      <c r="E326" s="75"/>
      <c r="F326" s="246" t="s">
        <v>713</v>
      </c>
      <c r="G326" s="75"/>
      <c r="H326" s="75"/>
      <c r="I326" s="192"/>
      <c r="J326" s="75"/>
      <c r="K326" s="75"/>
      <c r="L326" s="73"/>
      <c r="M326" s="247"/>
      <c r="N326" s="48"/>
      <c r="O326" s="48"/>
      <c r="P326" s="48"/>
      <c r="Q326" s="48"/>
      <c r="R326" s="48"/>
      <c r="S326" s="48"/>
      <c r="T326" s="96"/>
      <c r="AT326" s="24" t="s">
        <v>151</v>
      </c>
      <c r="AU326" s="24" t="s">
        <v>87</v>
      </c>
    </row>
    <row r="327" s="13" customFormat="1">
      <c r="B327" s="266"/>
      <c r="C327" s="267"/>
      <c r="D327" s="236" t="s">
        <v>145</v>
      </c>
      <c r="E327" s="268" t="s">
        <v>31</v>
      </c>
      <c r="F327" s="269" t="s">
        <v>619</v>
      </c>
      <c r="G327" s="267"/>
      <c r="H327" s="268" t="s">
        <v>31</v>
      </c>
      <c r="I327" s="270"/>
      <c r="J327" s="267"/>
      <c r="K327" s="267"/>
      <c r="L327" s="271"/>
      <c r="M327" s="272"/>
      <c r="N327" s="273"/>
      <c r="O327" s="273"/>
      <c r="P327" s="273"/>
      <c r="Q327" s="273"/>
      <c r="R327" s="273"/>
      <c r="S327" s="273"/>
      <c r="T327" s="274"/>
      <c r="AT327" s="275" t="s">
        <v>145</v>
      </c>
      <c r="AU327" s="275" t="s">
        <v>87</v>
      </c>
      <c r="AV327" s="13" t="s">
        <v>84</v>
      </c>
      <c r="AW327" s="13" t="s">
        <v>40</v>
      </c>
      <c r="AX327" s="13" t="s">
        <v>76</v>
      </c>
      <c r="AY327" s="275" t="s">
        <v>136</v>
      </c>
    </row>
    <row r="328" s="11" customFormat="1">
      <c r="B328" s="234"/>
      <c r="C328" s="235"/>
      <c r="D328" s="236" t="s">
        <v>145</v>
      </c>
      <c r="E328" s="237" t="s">
        <v>31</v>
      </c>
      <c r="F328" s="238" t="s">
        <v>714</v>
      </c>
      <c r="G328" s="235"/>
      <c r="H328" s="239">
        <v>82.319999999999993</v>
      </c>
      <c r="I328" s="240"/>
      <c r="J328" s="235"/>
      <c r="K328" s="235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145</v>
      </c>
      <c r="AU328" s="245" t="s">
        <v>87</v>
      </c>
      <c r="AV328" s="11" t="s">
        <v>87</v>
      </c>
      <c r="AW328" s="11" t="s">
        <v>40</v>
      </c>
      <c r="AX328" s="11" t="s">
        <v>76</v>
      </c>
      <c r="AY328" s="245" t="s">
        <v>136</v>
      </c>
    </row>
    <row r="329" s="11" customFormat="1">
      <c r="B329" s="234"/>
      <c r="C329" s="235"/>
      <c r="D329" s="236" t="s">
        <v>145</v>
      </c>
      <c r="E329" s="237" t="s">
        <v>31</v>
      </c>
      <c r="F329" s="238" t="s">
        <v>715</v>
      </c>
      <c r="G329" s="235"/>
      <c r="H329" s="239">
        <v>5.04</v>
      </c>
      <c r="I329" s="240"/>
      <c r="J329" s="235"/>
      <c r="K329" s="235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145</v>
      </c>
      <c r="AU329" s="245" t="s">
        <v>87</v>
      </c>
      <c r="AV329" s="11" t="s">
        <v>87</v>
      </c>
      <c r="AW329" s="11" t="s">
        <v>40</v>
      </c>
      <c r="AX329" s="11" t="s">
        <v>76</v>
      </c>
      <c r="AY329" s="245" t="s">
        <v>136</v>
      </c>
    </row>
    <row r="330" s="12" customFormat="1">
      <c r="B330" s="251"/>
      <c r="C330" s="252"/>
      <c r="D330" s="236" t="s">
        <v>145</v>
      </c>
      <c r="E330" s="253" t="s">
        <v>31</v>
      </c>
      <c r="F330" s="254" t="s">
        <v>215</v>
      </c>
      <c r="G330" s="252"/>
      <c r="H330" s="255">
        <v>87.359999999999999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AT330" s="261" t="s">
        <v>145</v>
      </c>
      <c r="AU330" s="261" t="s">
        <v>87</v>
      </c>
      <c r="AV330" s="12" t="s">
        <v>143</v>
      </c>
      <c r="AW330" s="12" t="s">
        <v>40</v>
      </c>
      <c r="AX330" s="12" t="s">
        <v>84</v>
      </c>
      <c r="AY330" s="261" t="s">
        <v>136</v>
      </c>
    </row>
    <row r="331" s="1" customFormat="1" ht="16.5" customHeight="1">
      <c r="B331" s="47"/>
      <c r="C331" s="222" t="s">
        <v>716</v>
      </c>
      <c r="D331" s="222" t="s">
        <v>138</v>
      </c>
      <c r="E331" s="223" t="s">
        <v>717</v>
      </c>
      <c r="F331" s="224" t="s">
        <v>718</v>
      </c>
      <c r="G331" s="225" t="s">
        <v>149</v>
      </c>
      <c r="H331" s="226">
        <v>87.359999999999999</v>
      </c>
      <c r="I331" s="227"/>
      <c r="J331" s="228">
        <f>ROUND(I331*H331,2)</f>
        <v>0</v>
      </c>
      <c r="K331" s="224" t="s">
        <v>142</v>
      </c>
      <c r="L331" s="73"/>
      <c r="M331" s="229" t="s">
        <v>31</v>
      </c>
      <c r="N331" s="230" t="s">
        <v>47</v>
      </c>
      <c r="O331" s="48"/>
      <c r="P331" s="231">
        <f>O331*H331</f>
        <v>0</v>
      </c>
      <c r="Q331" s="231">
        <v>4.0000000000000003E-05</v>
      </c>
      <c r="R331" s="231">
        <f>Q331*H331</f>
        <v>0.0034944000000000004</v>
      </c>
      <c r="S331" s="231">
        <v>0</v>
      </c>
      <c r="T331" s="232">
        <f>S331*H331</f>
        <v>0</v>
      </c>
      <c r="AR331" s="24" t="s">
        <v>143</v>
      </c>
      <c r="AT331" s="24" t="s">
        <v>138</v>
      </c>
      <c r="AU331" s="24" t="s">
        <v>87</v>
      </c>
      <c r="AY331" s="24" t="s">
        <v>136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24" t="s">
        <v>84</v>
      </c>
      <c r="BK331" s="233">
        <f>ROUND(I331*H331,2)</f>
        <v>0</v>
      </c>
      <c r="BL331" s="24" t="s">
        <v>143</v>
      </c>
      <c r="BM331" s="24" t="s">
        <v>719</v>
      </c>
    </row>
    <row r="332" s="1" customFormat="1" ht="25.5" customHeight="1">
      <c r="B332" s="47"/>
      <c r="C332" s="222" t="s">
        <v>720</v>
      </c>
      <c r="D332" s="222" t="s">
        <v>138</v>
      </c>
      <c r="E332" s="223" t="s">
        <v>721</v>
      </c>
      <c r="F332" s="224" t="s">
        <v>722</v>
      </c>
      <c r="G332" s="225" t="s">
        <v>149</v>
      </c>
      <c r="H332" s="226">
        <v>89.859999999999999</v>
      </c>
      <c r="I332" s="227"/>
      <c r="J332" s="228">
        <f>ROUND(I332*H332,2)</f>
        <v>0</v>
      </c>
      <c r="K332" s="224" t="s">
        <v>142</v>
      </c>
      <c r="L332" s="73"/>
      <c r="M332" s="229" t="s">
        <v>31</v>
      </c>
      <c r="N332" s="230" t="s">
        <v>47</v>
      </c>
      <c r="O332" s="48"/>
      <c r="P332" s="231">
        <f>O332*H332</f>
        <v>0</v>
      </c>
      <c r="Q332" s="231">
        <v>0.00132</v>
      </c>
      <c r="R332" s="231">
        <f>Q332*H332</f>
        <v>0.1186152</v>
      </c>
      <c r="S332" s="231">
        <v>0</v>
      </c>
      <c r="T332" s="232">
        <f>S332*H332</f>
        <v>0</v>
      </c>
      <c r="AR332" s="24" t="s">
        <v>143</v>
      </c>
      <c r="AT332" s="24" t="s">
        <v>138</v>
      </c>
      <c r="AU332" s="24" t="s">
        <v>87</v>
      </c>
      <c r="AY332" s="24" t="s">
        <v>136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24" t="s">
        <v>84</v>
      </c>
      <c r="BK332" s="233">
        <f>ROUND(I332*H332,2)</f>
        <v>0</v>
      </c>
      <c r="BL332" s="24" t="s">
        <v>143</v>
      </c>
      <c r="BM332" s="24" t="s">
        <v>723</v>
      </c>
    </row>
    <row r="333" s="13" customFormat="1">
      <c r="B333" s="266"/>
      <c r="C333" s="267"/>
      <c r="D333" s="236" t="s">
        <v>145</v>
      </c>
      <c r="E333" s="268" t="s">
        <v>31</v>
      </c>
      <c r="F333" s="269" t="s">
        <v>619</v>
      </c>
      <c r="G333" s="267"/>
      <c r="H333" s="268" t="s">
        <v>31</v>
      </c>
      <c r="I333" s="270"/>
      <c r="J333" s="267"/>
      <c r="K333" s="267"/>
      <c r="L333" s="271"/>
      <c r="M333" s="272"/>
      <c r="N333" s="273"/>
      <c r="O333" s="273"/>
      <c r="P333" s="273"/>
      <c r="Q333" s="273"/>
      <c r="R333" s="273"/>
      <c r="S333" s="273"/>
      <c r="T333" s="274"/>
      <c r="AT333" s="275" t="s">
        <v>145</v>
      </c>
      <c r="AU333" s="275" t="s">
        <v>87</v>
      </c>
      <c r="AV333" s="13" t="s">
        <v>84</v>
      </c>
      <c r="AW333" s="13" t="s">
        <v>40</v>
      </c>
      <c r="AX333" s="13" t="s">
        <v>76</v>
      </c>
      <c r="AY333" s="275" t="s">
        <v>136</v>
      </c>
    </row>
    <row r="334" s="11" customFormat="1">
      <c r="B334" s="234"/>
      <c r="C334" s="235"/>
      <c r="D334" s="236" t="s">
        <v>145</v>
      </c>
      <c r="E334" s="237" t="s">
        <v>31</v>
      </c>
      <c r="F334" s="238" t="s">
        <v>724</v>
      </c>
      <c r="G334" s="235"/>
      <c r="H334" s="239">
        <v>22.140000000000001</v>
      </c>
      <c r="I334" s="240"/>
      <c r="J334" s="235"/>
      <c r="K334" s="235"/>
      <c r="L334" s="241"/>
      <c r="M334" s="242"/>
      <c r="N334" s="243"/>
      <c r="O334" s="243"/>
      <c r="P334" s="243"/>
      <c r="Q334" s="243"/>
      <c r="R334" s="243"/>
      <c r="S334" s="243"/>
      <c r="T334" s="244"/>
      <c r="AT334" s="245" t="s">
        <v>145</v>
      </c>
      <c r="AU334" s="245" t="s">
        <v>87</v>
      </c>
      <c r="AV334" s="11" t="s">
        <v>87</v>
      </c>
      <c r="AW334" s="11" t="s">
        <v>40</v>
      </c>
      <c r="AX334" s="11" t="s">
        <v>76</v>
      </c>
      <c r="AY334" s="245" t="s">
        <v>136</v>
      </c>
    </row>
    <row r="335" s="11" customFormat="1">
      <c r="B335" s="234"/>
      <c r="C335" s="235"/>
      <c r="D335" s="236" t="s">
        <v>145</v>
      </c>
      <c r="E335" s="237" t="s">
        <v>31</v>
      </c>
      <c r="F335" s="238" t="s">
        <v>725</v>
      </c>
      <c r="G335" s="235"/>
      <c r="H335" s="239">
        <v>22.579999999999998</v>
      </c>
      <c r="I335" s="240"/>
      <c r="J335" s="235"/>
      <c r="K335" s="235"/>
      <c r="L335" s="241"/>
      <c r="M335" s="242"/>
      <c r="N335" s="243"/>
      <c r="O335" s="243"/>
      <c r="P335" s="243"/>
      <c r="Q335" s="243"/>
      <c r="R335" s="243"/>
      <c r="S335" s="243"/>
      <c r="T335" s="244"/>
      <c r="AT335" s="245" t="s">
        <v>145</v>
      </c>
      <c r="AU335" s="245" t="s">
        <v>87</v>
      </c>
      <c r="AV335" s="11" t="s">
        <v>87</v>
      </c>
      <c r="AW335" s="11" t="s">
        <v>40</v>
      </c>
      <c r="AX335" s="11" t="s">
        <v>76</v>
      </c>
      <c r="AY335" s="245" t="s">
        <v>136</v>
      </c>
    </row>
    <row r="336" s="11" customFormat="1">
      <c r="B336" s="234"/>
      <c r="C336" s="235"/>
      <c r="D336" s="236" t="s">
        <v>145</v>
      </c>
      <c r="E336" s="237" t="s">
        <v>31</v>
      </c>
      <c r="F336" s="238" t="s">
        <v>726</v>
      </c>
      <c r="G336" s="235"/>
      <c r="H336" s="239">
        <v>22.800000000000001</v>
      </c>
      <c r="I336" s="240"/>
      <c r="J336" s="235"/>
      <c r="K336" s="235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145</v>
      </c>
      <c r="AU336" s="245" t="s">
        <v>87</v>
      </c>
      <c r="AV336" s="11" t="s">
        <v>87</v>
      </c>
      <c r="AW336" s="11" t="s">
        <v>40</v>
      </c>
      <c r="AX336" s="11" t="s">
        <v>76</v>
      </c>
      <c r="AY336" s="245" t="s">
        <v>136</v>
      </c>
    </row>
    <row r="337" s="11" customFormat="1">
      <c r="B337" s="234"/>
      <c r="C337" s="235"/>
      <c r="D337" s="236" t="s">
        <v>145</v>
      </c>
      <c r="E337" s="237" t="s">
        <v>31</v>
      </c>
      <c r="F337" s="238" t="s">
        <v>727</v>
      </c>
      <c r="G337" s="235"/>
      <c r="H337" s="239">
        <v>22.34</v>
      </c>
      <c r="I337" s="240"/>
      <c r="J337" s="235"/>
      <c r="K337" s="235"/>
      <c r="L337" s="241"/>
      <c r="M337" s="242"/>
      <c r="N337" s="243"/>
      <c r="O337" s="243"/>
      <c r="P337" s="243"/>
      <c r="Q337" s="243"/>
      <c r="R337" s="243"/>
      <c r="S337" s="243"/>
      <c r="T337" s="244"/>
      <c r="AT337" s="245" t="s">
        <v>145</v>
      </c>
      <c r="AU337" s="245" t="s">
        <v>87</v>
      </c>
      <c r="AV337" s="11" t="s">
        <v>87</v>
      </c>
      <c r="AW337" s="11" t="s">
        <v>40</v>
      </c>
      <c r="AX337" s="11" t="s">
        <v>76</v>
      </c>
      <c r="AY337" s="245" t="s">
        <v>136</v>
      </c>
    </row>
    <row r="338" s="12" customFormat="1">
      <c r="B338" s="251"/>
      <c r="C338" s="252"/>
      <c r="D338" s="236" t="s">
        <v>145</v>
      </c>
      <c r="E338" s="253" t="s">
        <v>31</v>
      </c>
      <c r="F338" s="254" t="s">
        <v>215</v>
      </c>
      <c r="G338" s="252"/>
      <c r="H338" s="255">
        <v>89.859999999999999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AT338" s="261" t="s">
        <v>145</v>
      </c>
      <c r="AU338" s="261" t="s">
        <v>87</v>
      </c>
      <c r="AV338" s="12" t="s">
        <v>143</v>
      </c>
      <c r="AW338" s="12" t="s">
        <v>40</v>
      </c>
      <c r="AX338" s="12" t="s">
        <v>84</v>
      </c>
      <c r="AY338" s="261" t="s">
        <v>136</v>
      </c>
    </row>
    <row r="339" s="1" customFormat="1" ht="25.5" customHeight="1">
      <c r="B339" s="47"/>
      <c r="C339" s="222" t="s">
        <v>728</v>
      </c>
      <c r="D339" s="222" t="s">
        <v>138</v>
      </c>
      <c r="E339" s="223" t="s">
        <v>729</v>
      </c>
      <c r="F339" s="224" t="s">
        <v>730</v>
      </c>
      <c r="G339" s="225" t="s">
        <v>149</v>
      </c>
      <c r="H339" s="226">
        <v>89.859999999999999</v>
      </c>
      <c r="I339" s="227"/>
      <c r="J339" s="228">
        <f>ROUND(I339*H339,2)</f>
        <v>0</v>
      </c>
      <c r="K339" s="224" t="s">
        <v>142</v>
      </c>
      <c r="L339" s="73"/>
      <c r="M339" s="229" t="s">
        <v>31</v>
      </c>
      <c r="N339" s="230" t="s">
        <v>47</v>
      </c>
      <c r="O339" s="48"/>
      <c r="P339" s="231">
        <f>O339*H339</f>
        <v>0</v>
      </c>
      <c r="Q339" s="231">
        <v>4.0000000000000003E-05</v>
      </c>
      <c r="R339" s="231">
        <f>Q339*H339</f>
        <v>0.0035944000000000002</v>
      </c>
      <c r="S339" s="231">
        <v>0</v>
      </c>
      <c r="T339" s="232">
        <f>S339*H339</f>
        <v>0</v>
      </c>
      <c r="AR339" s="24" t="s">
        <v>143</v>
      </c>
      <c r="AT339" s="24" t="s">
        <v>138</v>
      </c>
      <c r="AU339" s="24" t="s">
        <v>87</v>
      </c>
      <c r="AY339" s="24" t="s">
        <v>136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24" t="s">
        <v>84</v>
      </c>
      <c r="BK339" s="233">
        <f>ROUND(I339*H339,2)</f>
        <v>0</v>
      </c>
      <c r="BL339" s="24" t="s">
        <v>143</v>
      </c>
      <c r="BM339" s="24" t="s">
        <v>731</v>
      </c>
    </row>
    <row r="340" s="1" customFormat="1">
      <c r="B340" s="47"/>
      <c r="C340" s="75"/>
      <c r="D340" s="236" t="s">
        <v>151</v>
      </c>
      <c r="E340" s="75"/>
      <c r="F340" s="246" t="s">
        <v>732</v>
      </c>
      <c r="G340" s="75"/>
      <c r="H340" s="75"/>
      <c r="I340" s="192"/>
      <c r="J340" s="75"/>
      <c r="K340" s="75"/>
      <c r="L340" s="73"/>
      <c r="M340" s="247"/>
      <c r="N340" s="48"/>
      <c r="O340" s="48"/>
      <c r="P340" s="48"/>
      <c r="Q340" s="48"/>
      <c r="R340" s="48"/>
      <c r="S340" s="48"/>
      <c r="T340" s="96"/>
      <c r="AT340" s="24" t="s">
        <v>151</v>
      </c>
      <c r="AU340" s="24" t="s">
        <v>87</v>
      </c>
    </row>
    <row r="341" s="1" customFormat="1" ht="16.5" customHeight="1">
      <c r="B341" s="47"/>
      <c r="C341" s="222" t="s">
        <v>733</v>
      </c>
      <c r="D341" s="222" t="s">
        <v>138</v>
      </c>
      <c r="E341" s="223" t="s">
        <v>734</v>
      </c>
      <c r="F341" s="224" t="s">
        <v>735</v>
      </c>
      <c r="G341" s="225" t="s">
        <v>202</v>
      </c>
      <c r="H341" s="226">
        <v>2</v>
      </c>
      <c r="I341" s="227"/>
      <c r="J341" s="228">
        <f>ROUND(I341*H341,2)</f>
        <v>0</v>
      </c>
      <c r="K341" s="224" t="s">
        <v>142</v>
      </c>
      <c r="L341" s="73"/>
      <c r="M341" s="229" t="s">
        <v>31</v>
      </c>
      <c r="N341" s="230" t="s">
        <v>47</v>
      </c>
      <c r="O341" s="48"/>
      <c r="P341" s="231">
        <f>O341*H341</f>
        <v>0</v>
      </c>
      <c r="Q341" s="231">
        <v>0.0083999999999999995</v>
      </c>
      <c r="R341" s="231">
        <f>Q341*H341</f>
        <v>0.016799999999999999</v>
      </c>
      <c r="S341" s="231">
        <v>0</v>
      </c>
      <c r="T341" s="232">
        <f>S341*H341</f>
        <v>0</v>
      </c>
      <c r="AR341" s="24" t="s">
        <v>143</v>
      </c>
      <c r="AT341" s="24" t="s">
        <v>138</v>
      </c>
      <c r="AU341" s="24" t="s">
        <v>87</v>
      </c>
      <c r="AY341" s="24" t="s">
        <v>136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24" t="s">
        <v>84</v>
      </c>
      <c r="BK341" s="233">
        <f>ROUND(I341*H341,2)</f>
        <v>0</v>
      </c>
      <c r="BL341" s="24" t="s">
        <v>143</v>
      </c>
      <c r="BM341" s="24" t="s">
        <v>736</v>
      </c>
    </row>
    <row r="342" s="11" customFormat="1">
      <c r="B342" s="234"/>
      <c r="C342" s="235"/>
      <c r="D342" s="236" t="s">
        <v>145</v>
      </c>
      <c r="E342" s="237" t="s">
        <v>31</v>
      </c>
      <c r="F342" s="238" t="s">
        <v>737</v>
      </c>
      <c r="G342" s="235"/>
      <c r="H342" s="239">
        <v>2</v>
      </c>
      <c r="I342" s="240"/>
      <c r="J342" s="235"/>
      <c r="K342" s="235"/>
      <c r="L342" s="241"/>
      <c r="M342" s="242"/>
      <c r="N342" s="243"/>
      <c r="O342" s="243"/>
      <c r="P342" s="243"/>
      <c r="Q342" s="243"/>
      <c r="R342" s="243"/>
      <c r="S342" s="243"/>
      <c r="T342" s="244"/>
      <c r="AT342" s="245" t="s">
        <v>145</v>
      </c>
      <c r="AU342" s="245" t="s">
        <v>87</v>
      </c>
      <c r="AV342" s="11" t="s">
        <v>87</v>
      </c>
      <c r="AW342" s="11" t="s">
        <v>40</v>
      </c>
      <c r="AX342" s="11" t="s">
        <v>84</v>
      </c>
      <c r="AY342" s="245" t="s">
        <v>136</v>
      </c>
    </row>
    <row r="343" s="1" customFormat="1" ht="16.5" customHeight="1">
      <c r="B343" s="47"/>
      <c r="C343" s="222" t="s">
        <v>738</v>
      </c>
      <c r="D343" s="222" t="s">
        <v>138</v>
      </c>
      <c r="E343" s="223" t="s">
        <v>739</v>
      </c>
      <c r="F343" s="224" t="s">
        <v>740</v>
      </c>
      <c r="G343" s="225" t="s">
        <v>174</v>
      </c>
      <c r="H343" s="226">
        <v>4.4450000000000003</v>
      </c>
      <c r="I343" s="227"/>
      <c r="J343" s="228">
        <f>ROUND(I343*H343,2)</f>
        <v>0</v>
      </c>
      <c r="K343" s="224" t="s">
        <v>142</v>
      </c>
      <c r="L343" s="73"/>
      <c r="M343" s="229" t="s">
        <v>31</v>
      </c>
      <c r="N343" s="230" t="s">
        <v>47</v>
      </c>
      <c r="O343" s="48"/>
      <c r="P343" s="231">
        <f>O343*H343</f>
        <v>0</v>
      </c>
      <c r="Q343" s="231">
        <v>1.0383</v>
      </c>
      <c r="R343" s="231">
        <f>Q343*H343</f>
        <v>4.6152435000000001</v>
      </c>
      <c r="S343" s="231">
        <v>0</v>
      </c>
      <c r="T343" s="232">
        <f>S343*H343</f>
        <v>0</v>
      </c>
      <c r="AR343" s="24" t="s">
        <v>143</v>
      </c>
      <c r="AT343" s="24" t="s">
        <v>138</v>
      </c>
      <c r="AU343" s="24" t="s">
        <v>87</v>
      </c>
      <c r="AY343" s="24" t="s">
        <v>136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24" t="s">
        <v>84</v>
      </c>
      <c r="BK343" s="233">
        <f>ROUND(I343*H343,2)</f>
        <v>0</v>
      </c>
      <c r="BL343" s="24" t="s">
        <v>143</v>
      </c>
      <c r="BM343" s="24" t="s">
        <v>741</v>
      </c>
    </row>
    <row r="344" s="1" customFormat="1">
      <c r="B344" s="47"/>
      <c r="C344" s="75"/>
      <c r="D344" s="236" t="s">
        <v>151</v>
      </c>
      <c r="E344" s="75"/>
      <c r="F344" s="246" t="s">
        <v>742</v>
      </c>
      <c r="G344" s="75"/>
      <c r="H344" s="75"/>
      <c r="I344" s="192"/>
      <c r="J344" s="75"/>
      <c r="K344" s="75"/>
      <c r="L344" s="73"/>
      <c r="M344" s="247"/>
      <c r="N344" s="48"/>
      <c r="O344" s="48"/>
      <c r="P344" s="48"/>
      <c r="Q344" s="48"/>
      <c r="R344" s="48"/>
      <c r="S344" s="48"/>
      <c r="T344" s="96"/>
      <c r="AT344" s="24" t="s">
        <v>151</v>
      </c>
      <c r="AU344" s="24" t="s">
        <v>87</v>
      </c>
    </row>
    <row r="345" s="11" customFormat="1">
      <c r="B345" s="234"/>
      <c r="C345" s="235"/>
      <c r="D345" s="236" t="s">
        <v>145</v>
      </c>
      <c r="E345" s="235"/>
      <c r="F345" s="238" t="s">
        <v>743</v>
      </c>
      <c r="G345" s="235"/>
      <c r="H345" s="239">
        <v>4.4450000000000003</v>
      </c>
      <c r="I345" s="240"/>
      <c r="J345" s="235"/>
      <c r="K345" s="235"/>
      <c r="L345" s="241"/>
      <c r="M345" s="242"/>
      <c r="N345" s="243"/>
      <c r="O345" s="243"/>
      <c r="P345" s="243"/>
      <c r="Q345" s="243"/>
      <c r="R345" s="243"/>
      <c r="S345" s="243"/>
      <c r="T345" s="244"/>
      <c r="AT345" s="245" t="s">
        <v>145</v>
      </c>
      <c r="AU345" s="245" t="s">
        <v>87</v>
      </c>
      <c r="AV345" s="11" t="s">
        <v>87</v>
      </c>
      <c r="AW345" s="11" t="s">
        <v>6</v>
      </c>
      <c r="AX345" s="11" t="s">
        <v>84</v>
      </c>
      <c r="AY345" s="245" t="s">
        <v>136</v>
      </c>
    </row>
    <row r="346" s="1" customFormat="1" ht="16.5" customHeight="1">
      <c r="B346" s="47"/>
      <c r="C346" s="222" t="s">
        <v>744</v>
      </c>
      <c r="D346" s="222" t="s">
        <v>138</v>
      </c>
      <c r="E346" s="223" t="s">
        <v>745</v>
      </c>
      <c r="F346" s="224" t="s">
        <v>746</v>
      </c>
      <c r="G346" s="225" t="s">
        <v>174</v>
      </c>
      <c r="H346" s="226">
        <v>3.4350000000000001</v>
      </c>
      <c r="I346" s="227"/>
      <c r="J346" s="228">
        <f>ROUND(I346*H346,2)</f>
        <v>0</v>
      </c>
      <c r="K346" s="224" t="s">
        <v>142</v>
      </c>
      <c r="L346" s="73"/>
      <c r="M346" s="229" t="s">
        <v>31</v>
      </c>
      <c r="N346" s="230" t="s">
        <v>47</v>
      </c>
      <c r="O346" s="48"/>
      <c r="P346" s="231">
        <f>O346*H346</f>
        <v>0</v>
      </c>
      <c r="Q346" s="231">
        <v>1.0763700000000001</v>
      </c>
      <c r="R346" s="231">
        <f>Q346*H346</f>
        <v>3.69733095</v>
      </c>
      <c r="S346" s="231">
        <v>0</v>
      </c>
      <c r="T346" s="232">
        <f>S346*H346</f>
        <v>0</v>
      </c>
      <c r="AR346" s="24" t="s">
        <v>143</v>
      </c>
      <c r="AT346" s="24" t="s">
        <v>138</v>
      </c>
      <c r="AU346" s="24" t="s">
        <v>87</v>
      </c>
      <c r="AY346" s="24" t="s">
        <v>136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24" t="s">
        <v>84</v>
      </c>
      <c r="BK346" s="233">
        <f>ROUND(I346*H346,2)</f>
        <v>0</v>
      </c>
      <c r="BL346" s="24" t="s">
        <v>143</v>
      </c>
      <c r="BM346" s="24" t="s">
        <v>747</v>
      </c>
    </row>
    <row r="347" s="1" customFormat="1">
      <c r="B347" s="47"/>
      <c r="C347" s="75"/>
      <c r="D347" s="236" t="s">
        <v>151</v>
      </c>
      <c r="E347" s="75"/>
      <c r="F347" s="246" t="s">
        <v>748</v>
      </c>
      <c r="G347" s="75"/>
      <c r="H347" s="75"/>
      <c r="I347" s="192"/>
      <c r="J347" s="75"/>
      <c r="K347" s="75"/>
      <c r="L347" s="73"/>
      <c r="M347" s="247"/>
      <c r="N347" s="48"/>
      <c r="O347" s="48"/>
      <c r="P347" s="48"/>
      <c r="Q347" s="48"/>
      <c r="R347" s="48"/>
      <c r="S347" s="48"/>
      <c r="T347" s="96"/>
      <c r="AT347" s="24" t="s">
        <v>151</v>
      </c>
      <c r="AU347" s="24" t="s">
        <v>87</v>
      </c>
    </row>
    <row r="348" s="11" customFormat="1">
      <c r="B348" s="234"/>
      <c r="C348" s="235"/>
      <c r="D348" s="236" t="s">
        <v>145</v>
      </c>
      <c r="E348" s="235"/>
      <c r="F348" s="238" t="s">
        <v>749</v>
      </c>
      <c r="G348" s="235"/>
      <c r="H348" s="239">
        <v>3.4350000000000001</v>
      </c>
      <c r="I348" s="240"/>
      <c r="J348" s="235"/>
      <c r="K348" s="235"/>
      <c r="L348" s="241"/>
      <c r="M348" s="242"/>
      <c r="N348" s="243"/>
      <c r="O348" s="243"/>
      <c r="P348" s="243"/>
      <c r="Q348" s="243"/>
      <c r="R348" s="243"/>
      <c r="S348" s="243"/>
      <c r="T348" s="244"/>
      <c r="AT348" s="245" t="s">
        <v>145</v>
      </c>
      <c r="AU348" s="245" t="s">
        <v>87</v>
      </c>
      <c r="AV348" s="11" t="s">
        <v>87</v>
      </c>
      <c r="AW348" s="11" t="s">
        <v>6</v>
      </c>
      <c r="AX348" s="11" t="s">
        <v>84</v>
      </c>
      <c r="AY348" s="245" t="s">
        <v>136</v>
      </c>
    </row>
    <row r="349" s="1" customFormat="1" ht="16.5" customHeight="1">
      <c r="B349" s="47"/>
      <c r="C349" s="222" t="s">
        <v>750</v>
      </c>
      <c r="D349" s="222" t="s">
        <v>138</v>
      </c>
      <c r="E349" s="223" t="s">
        <v>751</v>
      </c>
      <c r="F349" s="224" t="s">
        <v>752</v>
      </c>
      <c r="G349" s="225" t="s">
        <v>182</v>
      </c>
      <c r="H349" s="226">
        <v>1</v>
      </c>
      <c r="I349" s="227"/>
      <c r="J349" s="228">
        <f>ROUND(I349*H349,2)</f>
        <v>0</v>
      </c>
      <c r="K349" s="224" t="s">
        <v>142</v>
      </c>
      <c r="L349" s="73"/>
      <c r="M349" s="229" t="s">
        <v>31</v>
      </c>
      <c r="N349" s="230" t="s">
        <v>47</v>
      </c>
      <c r="O349" s="48"/>
      <c r="P349" s="231">
        <f>O349*H349</f>
        <v>0</v>
      </c>
      <c r="Q349" s="231">
        <v>0.0044400000000000004</v>
      </c>
      <c r="R349" s="231">
        <f>Q349*H349</f>
        <v>0.0044400000000000004</v>
      </c>
      <c r="S349" s="231">
        <v>0</v>
      </c>
      <c r="T349" s="232">
        <f>S349*H349</f>
        <v>0</v>
      </c>
      <c r="AR349" s="24" t="s">
        <v>143</v>
      </c>
      <c r="AT349" s="24" t="s">
        <v>138</v>
      </c>
      <c r="AU349" s="24" t="s">
        <v>87</v>
      </c>
      <c r="AY349" s="24" t="s">
        <v>136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24" t="s">
        <v>84</v>
      </c>
      <c r="BK349" s="233">
        <f>ROUND(I349*H349,2)</f>
        <v>0</v>
      </c>
      <c r="BL349" s="24" t="s">
        <v>143</v>
      </c>
      <c r="BM349" s="24" t="s">
        <v>753</v>
      </c>
    </row>
    <row r="350" s="11" customFormat="1">
      <c r="B350" s="234"/>
      <c r="C350" s="235"/>
      <c r="D350" s="236" t="s">
        <v>145</v>
      </c>
      <c r="E350" s="237" t="s">
        <v>31</v>
      </c>
      <c r="F350" s="238" t="s">
        <v>754</v>
      </c>
      <c r="G350" s="235"/>
      <c r="H350" s="239">
        <v>1</v>
      </c>
      <c r="I350" s="240"/>
      <c r="J350" s="235"/>
      <c r="K350" s="235"/>
      <c r="L350" s="241"/>
      <c r="M350" s="242"/>
      <c r="N350" s="243"/>
      <c r="O350" s="243"/>
      <c r="P350" s="243"/>
      <c r="Q350" s="243"/>
      <c r="R350" s="243"/>
      <c r="S350" s="243"/>
      <c r="T350" s="244"/>
      <c r="AT350" s="245" t="s">
        <v>145</v>
      </c>
      <c r="AU350" s="245" t="s">
        <v>87</v>
      </c>
      <c r="AV350" s="11" t="s">
        <v>87</v>
      </c>
      <c r="AW350" s="11" t="s">
        <v>40</v>
      </c>
      <c r="AX350" s="11" t="s">
        <v>84</v>
      </c>
      <c r="AY350" s="245" t="s">
        <v>136</v>
      </c>
    </row>
    <row r="351" s="10" customFormat="1" ht="29.88" customHeight="1">
      <c r="B351" s="206"/>
      <c r="C351" s="207"/>
      <c r="D351" s="208" t="s">
        <v>75</v>
      </c>
      <c r="E351" s="220" t="s">
        <v>143</v>
      </c>
      <c r="F351" s="220" t="s">
        <v>755</v>
      </c>
      <c r="G351" s="207"/>
      <c r="H351" s="207"/>
      <c r="I351" s="210"/>
      <c r="J351" s="221">
        <f>BK351</f>
        <v>0</v>
      </c>
      <c r="K351" s="207"/>
      <c r="L351" s="212"/>
      <c r="M351" s="213"/>
      <c r="N351" s="214"/>
      <c r="O351" s="214"/>
      <c r="P351" s="215">
        <f>SUM(P352:P407)</f>
        <v>0</v>
      </c>
      <c r="Q351" s="214"/>
      <c r="R351" s="215">
        <f>SUM(R352:R407)</f>
        <v>226.93234969999998</v>
      </c>
      <c r="S351" s="214"/>
      <c r="T351" s="216">
        <f>SUM(T352:T407)</f>
        <v>0</v>
      </c>
      <c r="AR351" s="217" t="s">
        <v>84</v>
      </c>
      <c r="AT351" s="218" t="s">
        <v>75</v>
      </c>
      <c r="AU351" s="218" t="s">
        <v>84</v>
      </c>
      <c r="AY351" s="217" t="s">
        <v>136</v>
      </c>
      <c r="BK351" s="219">
        <f>SUM(BK352:BK407)</f>
        <v>0</v>
      </c>
    </row>
    <row r="352" s="1" customFormat="1" ht="16.5" customHeight="1">
      <c r="B352" s="47"/>
      <c r="C352" s="222" t="s">
        <v>756</v>
      </c>
      <c r="D352" s="222" t="s">
        <v>138</v>
      </c>
      <c r="E352" s="223" t="s">
        <v>757</v>
      </c>
      <c r="F352" s="224" t="s">
        <v>758</v>
      </c>
      <c r="G352" s="225" t="s">
        <v>157</v>
      </c>
      <c r="H352" s="226">
        <v>25.062000000000001</v>
      </c>
      <c r="I352" s="227"/>
      <c r="J352" s="228">
        <f>ROUND(I352*H352,2)</f>
        <v>0</v>
      </c>
      <c r="K352" s="224" t="s">
        <v>142</v>
      </c>
      <c r="L352" s="73"/>
      <c r="M352" s="229" t="s">
        <v>31</v>
      </c>
      <c r="N352" s="230" t="s">
        <v>47</v>
      </c>
      <c r="O352" s="48"/>
      <c r="P352" s="231">
        <f>O352*H352</f>
        <v>0</v>
      </c>
      <c r="Q352" s="231">
        <v>0</v>
      </c>
      <c r="R352" s="231">
        <f>Q352*H352</f>
        <v>0</v>
      </c>
      <c r="S352" s="231">
        <v>0</v>
      </c>
      <c r="T352" s="232">
        <f>S352*H352</f>
        <v>0</v>
      </c>
      <c r="AR352" s="24" t="s">
        <v>143</v>
      </c>
      <c r="AT352" s="24" t="s">
        <v>138</v>
      </c>
      <c r="AU352" s="24" t="s">
        <v>87</v>
      </c>
      <c r="AY352" s="24" t="s">
        <v>136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24" t="s">
        <v>84</v>
      </c>
      <c r="BK352" s="233">
        <f>ROUND(I352*H352,2)</f>
        <v>0</v>
      </c>
      <c r="BL352" s="24" t="s">
        <v>143</v>
      </c>
      <c r="BM352" s="24" t="s">
        <v>759</v>
      </c>
    </row>
    <row r="353" s="1" customFormat="1">
      <c r="B353" s="47"/>
      <c r="C353" s="75"/>
      <c r="D353" s="236" t="s">
        <v>151</v>
      </c>
      <c r="E353" s="75"/>
      <c r="F353" s="246" t="s">
        <v>760</v>
      </c>
      <c r="G353" s="75"/>
      <c r="H353" s="75"/>
      <c r="I353" s="192"/>
      <c r="J353" s="75"/>
      <c r="K353" s="75"/>
      <c r="L353" s="73"/>
      <c r="M353" s="247"/>
      <c r="N353" s="48"/>
      <c r="O353" s="48"/>
      <c r="P353" s="48"/>
      <c r="Q353" s="48"/>
      <c r="R353" s="48"/>
      <c r="S353" s="48"/>
      <c r="T353" s="96"/>
      <c r="AT353" s="24" t="s">
        <v>151</v>
      </c>
      <c r="AU353" s="24" t="s">
        <v>87</v>
      </c>
    </row>
    <row r="354" s="13" customFormat="1">
      <c r="B354" s="266"/>
      <c r="C354" s="267"/>
      <c r="D354" s="236" t="s">
        <v>145</v>
      </c>
      <c r="E354" s="268" t="s">
        <v>31</v>
      </c>
      <c r="F354" s="269" t="s">
        <v>761</v>
      </c>
      <c r="G354" s="267"/>
      <c r="H354" s="268" t="s">
        <v>31</v>
      </c>
      <c r="I354" s="270"/>
      <c r="J354" s="267"/>
      <c r="K354" s="267"/>
      <c r="L354" s="271"/>
      <c r="M354" s="272"/>
      <c r="N354" s="273"/>
      <c r="O354" s="273"/>
      <c r="P354" s="273"/>
      <c r="Q354" s="273"/>
      <c r="R354" s="273"/>
      <c r="S354" s="273"/>
      <c r="T354" s="274"/>
      <c r="AT354" s="275" t="s">
        <v>145</v>
      </c>
      <c r="AU354" s="275" t="s">
        <v>87</v>
      </c>
      <c r="AV354" s="13" t="s">
        <v>84</v>
      </c>
      <c r="AW354" s="13" t="s">
        <v>40</v>
      </c>
      <c r="AX354" s="13" t="s">
        <v>76</v>
      </c>
      <c r="AY354" s="275" t="s">
        <v>136</v>
      </c>
    </row>
    <row r="355" s="11" customFormat="1">
      <c r="B355" s="234"/>
      <c r="C355" s="235"/>
      <c r="D355" s="236" t="s">
        <v>145</v>
      </c>
      <c r="E355" s="237" t="s">
        <v>31</v>
      </c>
      <c r="F355" s="238" t="s">
        <v>762</v>
      </c>
      <c r="G355" s="235"/>
      <c r="H355" s="239">
        <v>24.696000000000002</v>
      </c>
      <c r="I355" s="240"/>
      <c r="J355" s="235"/>
      <c r="K355" s="235"/>
      <c r="L355" s="241"/>
      <c r="M355" s="242"/>
      <c r="N355" s="243"/>
      <c r="O355" s="243"/>
      <c r="P355" s="243"/>
      <c r="Q355" s="243"/>
      <c r="R355" s="243"/>
      <c r="S355" s="243"/>
      <c r="T355" s="244"/>
      <c r="AT355" s="245" t="s">
        <v>145</v>
      </c>
      <c r="AU355" s="245" t="s">
        <v>87</v>
      </c>
      <c r="AV355" s="11" t="s">
        <v>87</v>
      </c>
      <c r="AW355" s="11" t="s">
        <v>40</v>
      </c>
      <c r="AX355" s="11" t="s">
        <v>76</v>
      </c>
      <c r="AY355" s="245" t="s">
        <v>136</v>
      </c>
    </row>
    <row r="356" s="11" customFormat="1">
      <c r="B356" s="234"/>
      <c r="C356" s="235"/>
      <c r="D356" s="236" t="s">
        <v>145</v>
      </c>
      <c r="E356" s="237" t="s">
        <v>31</v>
      </c>
      <c r="F356" s="238" t="s">
        <v>763</v>
      </c>
      <c r="G356" s="235"/>
      <c r="H356" s="239">
        <v>0.36599999999999999</v>
      </c>
      <c r="I356" s="240"/>
      <c r="J356" s="235"/>
      <c r="K356" s="235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145</v>
      </c>
      <c r="AU356" s="245" t="s">
        <v>87</v>
      </c>
      <c r="AV356" s="11" t="s">
        <v>87</v>
      </c>
      <c r="AW356" s="11" t="s">
        <v>40</v>
      </c>
      <c r="AX356" s="11" t="s">
        <v>76</v>
      </c>
      <c r="AY356" s="245" t="s">
        <v>136</v>
      </c>
    </row>
    <row r="357" s="12" customFormat="1">
      <c r="B357" s="251"/>
      <c r="C357" s="252"/>
      <c r="D357" s="236" t="s">
        <v>145</v>
      </c>
      <c r="E357" s="253" t="s">
        <v>31</v>
      </c>
      <c r="F357" s="254" t="s">
        <v>215</v>
      </c>
      <c r="G357" s="252"/>
      <c r="H357" s="255">
        <v>25.062000000000001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AT357" s="261" t="s">
        <v>145</v>
      </c>
      <c r="AU357" s="261" t="s">
        <v>87</v>
      </c>
      <c r="AV357" s="12" t="s">
        <v>143</v>
      </c>
      <c r="AW357" s="12" t="s">
        <v>40</v>
      </c>
      <c r="AX357" s="12" t="s">
        <v>84</v>
      </c>
      <c r="AY357" s="261" t="s">
        <v>136</v>
      </c>
    </row>
    <row r="358" s="1" customFormat="1" ht="16.5" customHeight="1">
      <c r="B358" s="47"/>
      <c r="C358" s="222" t="s">
        <v>764</v>
      </c>
      <c r="D358" s="222" t="s">
        <v>138</v>
      </c>
      <c r="E358" s="223" t="s">
        <v>765</v>
      </c>
      <c r="F358" s="224" t="s">
        <v>766</v>
      </c>
      <c r="G358" s="225" t="s">
        <v>149</v>
      </c>
      <c r="H358" s="226">
        <v>19.712</v>
      </c>
      <c r="I358" s="227"/>
      <c r="J358" s="228">
        <f>ROUND(I358*H358,2)</f>
        <v>0</v>
      </c>
      <c r="K358" s="224" t="s">
        <v>142</v>
      </c>
      <c r="L358" s="73"/>
      <c r="M358" s="229" t="s">
        <v>31</v>
      </c>
      <c r="N358" s="230" t="s">
        <v>47</v>
      </c>
      <c r="O358" s="48"/>
      <c r="P358" s="231">
        <f>O358*H358</f>
        <v>0</v>
      </c>
      <c r="Q358" s="231">
        <v>0.01787</v>
      </c>
      <c r="R358" s="231">
        <f>Q358*H358</f>
        <v>0.35225344000000003</v>
      </c>
      <c r="S358" s="231">
        <v>0</v>
      </c>
      <c r="T358" s="232">
        <f>S358*H358</f>
        <v>0</v>
      </c>
      <c r="AR358" s="24" t="s">
        <v>143</v>
      </c>
      <c r="AT358" s="24" t="s">
        <v>138</v>
      </c>
      <c r="AU358" s="24" t="s">
        <v>87</v>
      </c>
      <c r="AY358" s="24" t="s">
        <v>136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24" t="s">
        <v>84</v>
      </c>
      <c r="BK358" s="233">
        <f>ROUND(I358*H358,2)</f>
        <v>0</v>
      </c>
      <c r="BL358" s="24" t="s">
        <v>143</v>
      </c>
      <c r="BM358" s="24" t="s">
        <v>767</v>
      </c>
    </row>
    <row r="359" s="13" customFormat="1">
      <c r="B359" s="266"/>
      <c r="C359" s="267"/>
      <c r="D359" s="236" t="s">
        <v>145</v>
      </c>
      <c r="E359" s="268" t="s">
        <v>31</v>
      </c>
      <c r="F359" s="269" t="s">
        <v>768</v>
      </c>
      <c r="G359" s="267"/>
      <c r="H359" s="268" t="s">
        <v>31</v>
      </c>
      <c r="I359" s="270"/>
      <c r="J359" s="267"/>
      <c r="K359" s="267"/>
      <c r="L359" s="271"/>
      <c r="M359" s="272"/>
      <c r="N359" s="273"/>
      <c r="O359" s="273"/>
      <c r="P359" s="273"/>
      <c r="Q359" s="273"/>
      <c r="R359" s="273"/>
      <c r="S359" s="273"/>
      <c r="T359" s="274"/>
      <c r="AT359" s="275" t="s">
        <v>145</v>
      </c>
      <c r="AU359" s="275" t="s">
        <v>87</v>
      </c>
      <c r="AV359" s="13" t="s">
        <v>84</v>
      </c>
      <c r="AW359" s="13" t="s">
        <v>40</v>
      </c>
      <c r="AX359" s="13" t="s">
        <v>76</v>
      </c>
      <c r="AY359" s="275" t="s">
        <v>136</v>
      </c>
    </row>
    <row r="360" s="11" customFormat="1">
      <c r="B360" s="234"/>
      <c r="C360" s="235"/>
      <c r="D360" s="236" t="s">
        <v>145</v>
      </c>
      <c r="E360" s="237" t="s">
        <v>31</v>
      </c>
      <c r="F360" s="238" t="s">
        <v>769</v>
      </c>
      <c r="G360" s="235"/>
      <c r="H360" s="239">
        <v>7.5599999999999996</v>
      </c>
      <c r="I360" s="240"/>
      <c r="J360" s="235"/>
      <c r="K360" s="235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145</v>
      </c>
      <c r="AU360" s="245" t="s">
        <v>87</v>
      </c>
      <c r="AV360" s="11" t="s">
        <v>87</v>
      </c>
      <c r="AW360" s="11" t="s">
        <v>40</v>
      </c>
      <c r="AX360" s="11" t="s">
        <v>76</v>
      </c>
      <c r="AY360" s="245" t="s">
        <v>136</v>
      </c>
    </row>
    <row r="361" s="11" customFormat="1">
      <c r="B361" s="234"/>
      <c r="C361" s="235"/>
      <c r="D361" s="236" t="s">
        <v>145</v>
      </c>
      <c r="E361" s="237" t="s">
        <v>31</v>
      </c>
      <c r="F361" s="238" t="s">
        <v>770</v>
      </c>
      <c r="G361" s="235"/>
      <c r="H361" s="239">
        <v>12.151999999999999</v>
      </c>
      <c r="I361" s="240"/>
      <c r="J361" s="235"/>
      <c r="K361" s="235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145</v>
      </c>
      <c r="AU361" s="245" t="s">
        <v>87</v>
      </c>
      <c r="AV361" s="11" t="s">
        <v>87</v>
      </c>
      <c r="AW361" s="11" t="s">
        <v>40</v>
      </c>
      <c r="AX361" s="11" t="s">
        <v>76</v>
      </c>
      <c r="AY361" s="245" t="s">
        <v>136</v>
      </c>
    </row>
    <row r="362" s="12" customFormat="1">
      <c r="B362" s="251"/>
      <c r="C362" s="252"/>
      <c r="D362" s="236" t="s">
        <v>145</v>
      </c>
      <c r="E362" s="253" t="s">
        <v>31</v>
      </c>
      <c r="F362" s="254" t="s">
        <v>215</v>
      </c>
      <c r="G362" s="252"/>
      <c r="H362" s="255">
        <v>19.712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AT362" s="261" t="s">
        <v>145</v>
      </c>
      <c r="AU362" s="261" t="s">
        <v>87</v>
      </c>
      <c r="AV362" s="12" t="s">
        <v>143</v>
      </c>
      <c r="AW362" s="12" t="s">
        <v>40</v>
      </c>
      <c r="AX362" s="12" t="s">
        <v>84</v>
      </c>
      <c r="AY362" s="261" t="s">
        <v>136</v>
      </c>
    </row>
    <row r="363" s="1" customFormat="1" ht="16.5" customHeight="1">
      <c r="B363" s="47"/>
      <c r="C363" s="222" t="s">
        <v>771</v>
      </c>
      <c r="D363" s="222" t="s">
        <v>138</v>
      </c>
      <c r="E363" s="223" t="s">
        <v>772</v>
      </c>
      <c r="F363" s="224" t="s">
        <v>773</v>
      </c>
      <c r="G363" s="225" t="s">
        <v>149</v>
      </c>
      <c r="H363" s="226">
        <v>19.712</v>
      </c>
      <c r="I363" s="227"/>
      <c r="J363" s="228">
        <f>ROUND(I363*H363,2)</f>
        <v>0</v>
      </c>
      <c r="K363" s="224" t="s">
        <v>142</v>
      </c>
      <c r="L363" s="73"/>
      <c r="M363" s="229" t="s">
        <v>31</v>
      </c>
      <c r="N363" s="230" t="s">
        <v>47</v>
      </c>
      <c r="O363" s="48"/>
      <c r="P363" s="231">
        <f>O363*H363</f>
        <v>0</v>
      </c>
      <c r="Q363" s="231">
        <v>0</v>
      </c>
      <c r="R363" s="231">
        <f>Q363*H363</f>
        <v>0</v>
      </c>
      <c r="S363" s="231">
        <v>0</v>
      </c>
      <c r="T363" s="232">
        <f>S363*H363</f>
        <v>0</v>
      </c>
      <c r="AR363" s="24" t="s">
        <v>143</v>
      </c>
      <c r="AT363" s="24" t="s">
        <v>138</v>
      </c>
      <c r="AU363" s="24" t="s">
        <v>87</v>
      </c>
      <c r="AY363" s="24" t="s">
        <v>136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24" t="s">
        <v>84</v>
      </c>
      <c r="BK363" s="233">
        <f>ROUND(I363*H363,2)</f>
        <v>0</v>
      </c>
      <c r="BL363" s="24" t="s">
        <v>143</v>
      </c>
      <c r="BM363" s="24" t="s">
        <v>774</v>
      </c>
    </row>
    <row r="364" s="1" customFormat="1">
      <c r="B364" s="47"/>
      <c r="C364" s="75"/>
      <c r="D364" s="236" t="s">
        <v>151</v>
      </c>
      <c r="E364" s="75"/>
      <c r="F364" s="246" t="s">
        <v>775</v>
      </c>
      <c r="G364" s="75"/>
      <c r="H364" s="75"/>
      <c r="I364" s="192"/>
      <c r="J364" s="75"/>
      <c r="K364" s="75"/>
      <c r="L364" s="73"/>
      <c r="M364" s="247"/>
      <c r="N364" s="48"/>
      <c r="O364" s="48"/>
      <c r="P364" s="48"/>
      <c r="Q364" s="48"/>
      <c r="R364" s="48"/>
      <c r="S364" s="48"/>
      <c r="T364" s="96"/>
      <c r="AT364" s="24" t="s">
        <v>151</v>
      </c>
      <c r="AU364" s="24" t="s">
        <v>87</v>
      </c>
    </row>
    <row r="365" s="1" customFormat="1" ht="16.5" customHeight="1">
      <c r="B365" s="47"/>
      <c r="C365" s="222" t="s">
        <v>776</v>
      </c>
      <c r="D365" s="222" t="s">
        <v>138</v>
      </c>
      <c r="E365" s="223" t="s">
        <v>777</v>
      </c>
      <c r="F365" s="224" t="s">
        <v>778</v>
      </c>
      <c r="G365" s="225" t="s">
        <v>174</v>
      </c>
      <c r="H365" s="226">
        <v>5.5140000000000002</v>
      </c>
      <c r="I365" s="227"/>
      <c r="J365" s="228">
        <f>ROUND(I365*H365,2)</f>
        <v>0</v>
      </c>
      <c r="K365" s="224" t="s">
        <v>142</v>
      </c>
      <c r="L365" s="73"/>
      <c r="M365" s="229" t="s">
        <v>31</v>
      </c>
      <c r="N365" s="230" t="s">
        <v>47</v>
      </c>
      <c r="O365" s="48"/>
      <c r="P365" s="231">
        <f>O365*H365</f>
        <v>0</v>
      </c>
      <c r="Q365" s="231">
        <v>1.0490900000000001</v>
      </c>
      <c r="R365" s="231">
        <f>Q365*H365</f>
        <v>5.7846822600000003</v>
      </c>
      <c r="S365" s="231">
        <v>0</v>
      </c>
      <c r="T365" s="232">
        <f>S365*H365</f>
        <v>0</v>
      </c>
      <c r="AR365" s="24" t="s">
        <v>143</v>
      </c>
      <c r="AT365" s="24" t="s">
        <v>138</v>
      </c>
      <c r="AU365" s="24" t="s">
        <v>87</v>
      </c>
      <c r="AY365" s="24" t="s">
        <v>136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24" t="s">
        <v>84</v>
      </c>
      <c r="BK365" s="233">
        <f>ROUND(I365*H365,2)</f>
        <v>0</v>
      </c>
      <c r="BL365" s="24" t="s">
        <v>143</v>
      </c>
      <c r="BM365" s="24" t="s">
        <v>779</v>
      </c>
    </row>
    <row r="366" s="1" customFormat="1">
      <c r="B366" s="47"/>
      <c r="C366" s="75"/>
      <c r="D366" s="236" t="s">
        <v>151</v>
      </c>
      <c r="E366" s="75"/>
      <c r="F366" s="246" t="s">
        <v>780</v>
      </c>
      <c r="G366" s="75"/>
      <c r="H366" s="75"/>
      <c r="I366" s="192"/>
      <c r="J366" s="75"/>
      <c r="K366" s="75"/>
      <c r="L366" s="73"/>
      <c r="M366" s="247"/>
      <c r="N366" s="48"/>
      <c r="O366" s="48"/>
      <c r="P366" s="48"/>
      <c r="Q366" s="48"/>
      <c r="R366" s="48"/>
      <c r="S366" s="48"/>
      <c r="T366" s="96"/>
      <c r="AT366" s="24" t="s">
        <v>151</v>
      </c>
      <c r="AU366" s="24" t="s">
        <v>87</v>
      </c>
    </row>
    <row r="367" s="11" customFormat="1">
      <c r="B367" s="234"/>
      <c r="C367" s="235"/>
      <c r="D367" s="236" t="s">
        <v>145</v>
      </c>
      <c r="E367" s="235"/>
      <c r="F367" s="238" t="s">
        <v>781</v>
      </c>
      <c r="G367" s="235"/>
      <c r="H367" s="239">
        <v>5.5140000000000002</v>
      </c>
      <c r="I367" s="240"/>
      <c r="J367" s="235"/>
      <c r="K367" s="235"/>
      <c r="L367" s="241"/>
      <c r="M367" s="242"/>
      <c r="N367" s="243"/>
      <c r="O367" s="243"/>
      <c r="P367" s="243"/>
      <c r="Q367" s="243"/>
      <c r="R367" s="243"/>
      <c r="S367" s="243"/>
      <c r="T367" s="244"/>
      <c r="AT367" s="245" t="s">
        <v>145</v>
      </c>
      <c r="AU367" s="245" t="s">
        <v>87</v>
      </c>
      <c r="AV367" s="11" t="s">
        <v>87</v>
      </c>
      <c r="AW367" s="11" t="s">
        <v>6</v>
      </c>
      <c r="AX367" s="11" t="s">
        <v>84</v>
      </c>
      <c r="AY367" s="245" t="s">
        <v>136</v>
      </c>
    </row>
    <row r="368" s="1" customFormat="1" ht="16.5" customHeight="1">
      <c r="B368" s="47"/>
      <c r="C368" s="222" t="s">
        <v>782</v>
      </c>
      <c r="D368" s="222" t="s">
        <v>138</v>
      </c>
      <c r="E368" s="223" t="s">
        <v>783</v>
      </c>
      <c r="F368" s="224" t="s">
        <v>784</v>
      </c>
      <c r="G368" s="225" t="s">
        <v>149</v>
      </c>
      <c r="H368" s="226">
        <v>39.200000000000003</v>
      </c>
      <c r="I368" s="227"/>
      <c r="J368" s="228">
        <f>ROUND(I368*H368,2)</f>
        <v>0</v>
      </c>
      <c r="K368" s="224" t="s">
        <v>142</v>
      </c>
      <c r="L368" s="73"/>
      <c r="M368" s="229" t="s">
        <v>31</v>
      </c>
      <c r="N368" s="230" t="s">
        <v>47</v>
      </c>
      <c r="O368" s="48"/>
      <c r="P368" s="231">
        <f>O368*H368</f>
        <v>0</v>
      </c>
      <c r="Q368" s="231">
        <v>0.010880000000000001</v>
      </c>
      <c r="R368" s="231">
        <f>Q368*H368</f>
        <v>0.42649600000000004</v>
      </c>
      <c r="S368" s="231">
        <v>0</v>
      </c>
      <c r="T368" s="232">
        <f>S368*H368</f>
        <v>0</v>
      </c>
      <c r="AR368" s="24" t="s">
        <v>143</v>
      </c>
      <c r="AT368" s="24" t="s">
        <v>138</v>
      </c>
      <c r="AU368" s="24" t="s">
        <v>87</v>
      </c>
      <c r="AY368" s="24" t="s">
        <v>136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24" t="s">
        <v>84</v>
      </c>
      <c r="BK368" s="233">
        <f>ROUND(I368*H368,2)</f>
        <v>0</v>
      </c>
      <c r="BL368" s="24" t="s">
        <v>143</v>
      </c>
      <c r="BM368" s="24" t="s">
        <v>785</v>
      </c>
    </row>
    <row r="369" s="11" customFormat="1">
      <c r="B369" s="234"/>
      <c r="C369" s="235"/>
      <c r="D369" s="236" t="s">
        <v>145</v>
      </c>
      <c r="E369" s="237" t="s">
        <v>31</v>
      </c>
      <c r="F369" s="238" t="s">
        <v>786</v>
      </c>
      <c r="G369" s="235"/>
      <c r="H369" s="239">
        <v>39.200000000000003</v>
      </c>
      <c r="I369" s="240"/>
      <c r="J369" s="235"/>
      <c r="K369" s="235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145</v>
      </c>
      <c r="AU369" s="245" t="s">
        <v>87</v>
      </c>
      <c r="AV369" s="11" t="s">
        <v>87</v>
      </c>
      <c r="AW369" s="11" t="s">
        <v>40</v>
      </c>
      <c r="AX369" s="11" t="s">
        <v>84</v>
      </c>
      <c r="AY369" s="245" t="s">
        <v>136</v>
      </c>
    </row>
    <row r="370" s="1" customFormat="1" ht="16.5" customHeight="1">
      <c r="B370" s="47"/>
      <c r="C370" s="222" t="s">
        <v>787</v>
      </c>
      <c r="D370" s="222" t="s">
        <v>138</v>
      </c>
      <c r="E370" s="223" t="s">
        <v>788</v>
      </c>
      <c r="F370" s="224" t="s">
        <v>789</v>
      </c>
      <c r="G370" s="225" t="s">
        <v>149</v>
      </c>
      <c r="H370" s="226">
        <v>39.200000000000003</v>
      </c>
      <c r="I370" s="227"/>
      <c r="J370" s="228">
        <f>ROUND(I370*H370,2)</f>
        <v>0</v>
      </c>
      <c r="K370" s="224" t="s">
        <v>142</v>
      </c>
      <c r="L370" s="73"/>
      <c r="M370" s="229" t="s">
        <v>31</v>
      </c>
      <c r="N370" s="230" t="s">
        <v>47</v>
      </c>
      <c r="O370" s="48"/>
      <c r="P370" s="231">
        <f>O370*H370</f>
        <v>0</v>
      </c>
      <c r="Q370" s="231">
        <v>0</v>
      </c>
      <c r="R370" s="231">
        <f>Q370*H370</f>
        <v>0</v>
      </c>
      <c r="S370" s="231">
        <v>0</v>
      </c>
      <c r="T370" s="232">
        <f>S370*H370</f>
        <v>0</v>
      </c>
      <c r="AR370" s="24" t="s">
        <v>143</v>
      </c>
      <c r="AT370" s="24" t="s">
        <v>138</v>
      </c>
      <c r="AU370" s="24" t="s">
        <v>87</v>
      </c>
      <c r="AY370" s="24" t="s">
        <v>136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24" t="s">
        <v>84</v>
      </c>
      <c r="BK370" s="233">
        <f>ROUND(I370*H370,2)</f>
        <v>0</v>
      </c>
      <c r="BL370" s="24" t="s">
        <v>143</v>
      </c>
      <c r="BM370" s="24" t="s">
        <v>790</v>
      </c>
    </row>
    <row r="371" s="1" customFormat="1">
      <c r="B371" s="47"/>
      <c r="C371" s="75"/>
      <c r="D371" s="236" t="s">
        <v>151</v>
      </c>
      <c r="E371" s="75"/>
      <c r="F371" s="246" t="s">
        <v>791</v>
      </c>
      <c r="G371" s="75"/>
      <c r="H371" s="75"/>
      <c r="I371" s="192"/>
      <c r="J371" s="75"/>
      <c r="K371" s="75"/>
      <c r="L371" s="73"/>
      <c r="M371" s="247"/>
      <c r="N371" s="48"/>
      <c r="O371" s="48"/>
      <c r="P371" s="48"/>
      <c r="Q371" s="48"/>
      <c r="R371" s="48"/>
      <c r="S371" s="48"/>
      <c r="T371" s="96"/>
      <c r="AT371" s="24" t="s">
        <v>151</v>
      </c>
      <c r="AU371" s="24" t="s">
        <v>87</v>
      </c>
    </row>
    <row r="372" s="1" customFormat="1" ht="16.5" customHeight="1">
      <c r="B372" s="47"/>
      <c r="C372" s="222" t="s">
        <v>792</v>
      </c>
      <c r="D372" s="222" t="s">
        <v>138</v>
      </c>
      <c r="E372" s="223" t="s">
        <v>793</v>
      </c>
      <c r="F372" s="224" t="s">
        <v>794</v>
      </c>
      <c r="G372" s="225" t="s">
        <v>149</v>
      </c>
      <c r="H372" s="226">
        <v>39.200000000000003</v>
      </c>
      <c r="I372" s="227"/>
      <c r="J372" s="228">
        <f>ROUND(I372*H372,2)</f>
        <v>0</v>
      </c>
      <c r="K372" s="224" t="s">
        <v>142</v>
      </c>
      <c r="L372" s="73"/>
      <c r="M372" s="229" t="s">
        <v>31</v>
      </c>
      <c r="N372" s="230" t="s">
        <v>47</v>
      </c>
      <c r="O372" s="48"/>
      <c r="P372" s="231">
        <f>O372*H372</f>
        <v>0</v>
      </c>
      <c r="Q372" s="231">
        <v>0</v>
      </c>
      <c r="R372" s="231">
        <f>Q372*H372</f>
        <v>0</v>
      </c>
      <c r="S372" s="231">
        <v>0</v>
      </c>
      <c r="T372" s="232">
        <f>S372*H372</f>
        <v>0</v>
      </c>
      <c r="AR372" s="24" t="s">
        <v>143</v>
      </c>
      <c r="AT372" s="24" t="s">
        <v>138</v>
      </c>
      <c r="AU372" s="24" t="s">
        <v>87</v>
      </c>
      <c r="AY372" s="24" t="s">
        <v>136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24" t="s">
        <v>84</v>
      </c>
      <c r="BK372" s="233">
        <f>ROUND(I372*H372,2)</f>
        <v>0</v>
      </c>
      <c r="BL372" s="24" t="s">
        <v>143</v>
      </c>
      <c r="BM372" s="24" t="s">
        <v>795</v>
      </c>
    </row>
    <row r="373" s="13" customFormat="1">
      <c r="B373" s="266"/>
      <c r="C373" s="267"/>
      <c r="D373" s="236" t="s">
        <v>145</v>
      </c>
      <c r="E373" s="268" t="s">
        <v>31</v>
      </c>
      <c r="F373" s="269" t="s">
        <v>796</v>
      </c>
      <c r="G373" s="267"/>
      <c r="H373" s="268" t="s">
        <v>31</v>
      </c>
      <c r="I373" s="270"/>
      <c r="J373" s="267"/>
      <c r="K373" s="267"/>
      <c r="L373" s="271"/>
      <c r="M373" s="272"/>
      <c r="N373" s="273"/>
      <c r="O373" s="273"/>
      <c r="P373" s="273"/>
      <c r="Q373" s="273"/>
      <c r="R373" s="273"/>
      <c r="S373" s="273"/>
      <c r="T373" s="274"/>
      <c r="AT373" s="275" t="s">
        <v>145</v>
      </c>
      <c r="AU373" s="275" t="s">
        <v>87</v>
      </c>
      <c r="AV373" s="13" t="s">
        <v>84</v>
      </c>
      <c r="AW373" s="13" t="s">
        <v>40</v>
      </c>
      <c r="AX373" s="13" t="s">
        <v>76</v>
      </c>
      <c r="AY373" s="275" t="s">
        <v>136</v>
      </c>
    </row>
    <row r="374" s="11" customFormat="1">
      <c r="B374" s="234"/>
      <c r="C374" s="235"/>
      <c r="D374" s="236" t="s">
        <v>145</v>
      </c>
      <c r="E374" s="237" t="s">
        <v>31</v>
      </c>
      <c r="F374" s="238" t="s">
        <v>797</v>
      </c>
      <c r="G374" s="235"/>
      <c r="H374" s="239">
        <v>39.200000000000003</v>
      </c>
      <c r="I374" s="240"/>
      <c r="J374" s="235"/>
      <c r="K374" s="235"/>
      <c r="L374" s="241"/>
      <c r="M374" s="242"/>
      <c r="N374" s="243"/>
      <c r="O374" s="243"/>
      <c r="P374" s="243"/>
      <c r="Q374" s="243"/>
      <c r="R374" s="243"/>
      <c r="S374" s="243"/>
      <c r="T374" s="244"/>
      <c r="AT374" s="245" t="s">
        <v>145</v>
      </c>
      <c r="AU374" s="245" t="s">
        <v>87</v>
      </c>
      <c r="AV374" s="11" t="s">
        <v>87</v>
      </c>
      <c r="AW374" s="11" t="s">
        <v>40</v>
      </c>
      <c r="AX374" s="11" t="s">
        <v>84</v>
      </c>
      <c r="AY374" s="245" t="s">
        <v>136</v>
      </c>
    </row>
    <row r="375" s="1" customFormat="1" ht="16.5" customHeight="1">
      <c r="B375" s="47"/>
      <c r="C375" s="222" t="s">
        <v>798</v>
      </c>
      <c r="D375" s="222" t="s">
        <v>138</v>
      </c>
      <c r="E375" s="223" t="s">
        <v>799</v>
      </c>
      <c r="F375" s="224" t="s">
        <v>800</v>
      </c>
      <c r="G375" s="225" t="s">
        <v>149</v>
      </c>
      <c r="H375" s="226">
        <v>115.40000000000001</v>
      </c>
      <c r="I375" s="227"/>
      <c r="J375" s="228">
        <f>ROUND(I375*H375,2)</f>
        <v>0</v>
      </c>
      <c r="K375" s="224" t="s">
        <v>142</v>
      </c>
      <c r="L375" s="73"/>
      <c r="M375" s="229" t="s">
        <v>31</v>
      </c>
      <c r="N375" s="230" t="s">
        <v>47</v>
      </c>
      <c r="O375" s="48"/>
      <c r="P375" s="231">
        <f>O375*H375</f>
        <v>0</v>
      </c>
      <c r="Q375" s="231">
        <v>0</v>
      </c>
      <c r="R375" s="231">
        <f>Q375*H375</f>
        <v>0</v>
      </c>
      <c r="S375" s="231">
        <v>0</v>
      </c>
      <c r="T375" s="232">
        <f>S375*H375</f>
        <v>0</v>
      </c>
      <c r="AR375" s="24" t="s">
        <v>143</v>
      </c>
      <c r="AT375" s="24" t="s">
        <v>138</v>
      </c>
      <c r="AU375" s="24" t="s">
        <v>87</v>
      </c>
      <c r="AY375" s="24" t="s">
        <v>136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24" t="s">
        <v>84</v>
      </c>
      <c r="BK375" s="233">
        <f>ROUND(I375*H375,2)</f>
        <v>0</v>
      </c>
      <c r="BL375" s="24" t="s">
        <v>143</v>
      </c>
      <c r="BM375" s="24" t="s">
        <v>801</v>
      </c>
    </row>
    <row r="376" s="13" customFormat="1">
      <c r="B376" s="266"/>
      <c r="C376" s="267"/>
      <c r="D376" s="236" t="s">
        <v>145</v>
      </c>
      <c r="E376" s="268" t="s">
        <v>31</v>
      </c>
      <c r="F376" s="269" t="s">
        <v>796</v>
      </c>
      <c r="G376" s="267"/>
      <c r="H376" s="268" t="s">
        <v>31</v>
      </c>
      <c r="I376" s="270"/>
      <c r="J376" s="267"/>
      <c r="K376" s="267"/>
      <c r="L376" s="271"/>
      <c r="M376" s="272"/>
      <c r="N376" s="273"/>
      <c r="O376" s="273"/>
      <c r="P376" s="273"/>
      <c r="Q376" s="273"/>
      <c r="R376" s="273"/>
      <c r="S376" s="273"/>
      <c r="T376" s="274"/>
      <c r="AT376" s="275" t="s">
        <v>145</v>
      </c>
      <c r="AU376" s="275" t="s">
        <v>87</v>
      </c>
      <c r="AV376" s="13" t="s">
        <v>84</v>
      </c>
      <c r="AW376" s="13" t="s">
        <v>40</v>
      </c>
      <c r="AX376" s="13" t="s">
        <v>76</v>
      </c>
      <c r="AY376" s="275" t="s">
        <v>136</v>
      </c>
    </row>
    <row r="377" s="11" customFormat="1">
      <c r="B377" s="234"/>
      <c r="C377" s="235"/>
      <c r="D377" s="236" t="s">
        <v>145</v>
      </c>
      <c r="E377" s="237" t="s">
        <v>31</v>
      </c>
      <c r="F377" s="238" t="s">
        <v>802</v>
      </c>
      <c r="G377" s="235"/>
      <c r="H377" s="239">
        <v>115.40000000000001</v>
      </c>
      <c r="I377" s="240"/>
      <c r="J377" s="235"/>
      <c r="K377" s="235"/>
      <c r="L377" s="241"/>
      <c r="M377" s="242"/>
      <c r="N377" s="243"/>
      <c r="O377" s="243"/>
      <c r="P377" s="243"/>
      <c r="Q377" s="243"/>
      <c r="R377" s="243"/>
      <c r="S377" s="243"/>
      <c r="T377" s="244"/>
      <c r="AT377" s="245" t="s">
        <v>145</v>
      </c>
      <c r="AU377" s="245" t="s">
        <v>87</v>
      </c>
      <c r="AV377" s="11" t="s">
        <v>87</v>
      </c>
      <c r="AW377" s="11" t="s">
        <v>40</v>
      </c>
      <c r="AX377" s="11" t="s">
        <v>84</v>
      </c>
      <c r="AY377" s="245" t="s">
        <v>136</v>
      </c>
    </row>
    <row r="378" s="1" customFormat="1" ht="16.5" customHeight="1">
      <c r="B378" s="47"/>
      <c r="C378" s="222" t="s">
        <v>803</v>
      </c>
      <c r="D378" s="222" t="s">
        <v>138</v>
      </c>
      <c r="E378" s="223" t="s">
        <v>804</v>
      </c>
      <c r="F378" s="224" t="s">
        <v>805</v>
      </c>
      <c r="G378" s="225" t="s">
        <v>149</v>
      </c>
      <c r="H378" s="226">
        <v>39.200000000000003</v>
      </c>
      <c r="I378" s="227"/>
      <c r="J378" s="228">
        <f>ROUND(I378*H378,2)</f>
        <v>0</v>
      </c>
      <c r="K378" s="224" t="s">
        <v>142</v>
      </c>
      <c r="L378" s="73"/>
      <c r="M378" s="229" t="s">
        <v>31</v>
      </c>
      <c r="N378" s="230" t="s">
        <v>47</v>
      </c>
      <c r="O378" s="48"/>
      <c r="P378" s="231">
        <f>O378*H378</f>
        <v>0</v>
      </c>
      <c r="Q378" s="231">
        <v>0</v>
      </c>
      <c r="R378" s="231">
        <f>Q378*H378</f>
        <v>0</v>
      </c>
      <c r="S378" s="231">
        <v>0</v>
      </c>
      <c r="T378" s="232">
        <f>S378*H378</f>
        <v>0</v>
      </c>
      <c r="AR378" s="24" t="s">
        <v>143</v>
      </c>
      <c r="AT378" s="24" t="s">
        <v>138</v>
      </c>
      <c r="AU378" s="24" t="s">
        <v>87</v>
      </c>
      <c r="AY378" s="24" t="s">
        <v>136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24" t="s">
        <v>84</v>
      </c>
      <c r="BK378" s="233">
        <f>ROUND(I378*H378,2)</f>
        <v>0</v>
      </c>
      <c r="BL378" s="24" t="s">
        <v>143</v>
      </c>
      <c r="BM378" s="24" t="s">
        <v>806</v>
      </c>
    </row>
    <row r="379" s="11" customFormat="1">
      <c r="B379" s="234"/>
      <c r="C379" s="235"/>
      <c r="D379" s="236" t="s">
        <v>145</v>
      </c>
      <c r="E379" s="237" t="s">
        <v>31</v>
      </c>
      <c r="F379" s="238" t="s">
        <v>807</v>
      </c>
      <c r="G379" s="235"/>
      <c r="H379" s="239">
        <v>39.200000000000003</v>
      </c>
      <c r="I379" s="240"/>
      <c r="J379" s="235"/>
      <c r="K379" s="235"/>
      <c r="L379" s="241"/>
      <c r="M379" s="242"/>
      <c r="N379" s="243"/>
      <c r="O379" s="243"/>
      <c r="P379" s="243"/>
      <c r="Q379" s="243"/>
      <c r="R379" s="243"/>
      <c r="S379" s="243"/>
      <c r="T379" s="244"/>
      <c r="AT379" s="245" t="s">
        <v>145</v>
      </c>
      <c r="AU379" s="245" t="s">
        <v>87</v>
      </c>
      <c r="AV379" s="11" t="s">
        <v>87</v>
      </c>
      <c r="AW379" s="11" t="s">
        <v>40</v>
      </c>
      <c r="AX379" s="11" t="s">
        <v>84</v>
      </c>
      <c r="AY379" s="245" t="s">
        <v>136</v>
      </c>
    </row>
    <row r="380" s="1" customFormat="1" ht="25.5" customHeight="1">
      <c r="B380" s="47"/>
      <c r="C380" s="222" t="s">
        <v>808</v>
      </c>
      <c r="D380" s="222" t="s">
        <v>138</v>
      </c>
      <c r="E380" s="223" t="s">
        <v>809</v>
      </c>
      <c r="F380" s="224" t="s">
        <v>810</v>
      </c>
      <c r="G380" s="225" t="s">
        <v>149</v>
      </c>
      <c r="H380" s="226">
        <v>142.63999999999999</v>
      </c>
      <c r="I380" s="227"/>
      <c r="J380" s="228">
        <f>ROUND(I380*H380,2)</f>
        <v>0</v>
      </c>
      <c r="K380" s="224" t="s">
        <v>142</v>
      </c>
      <c r="L380" s="73"/>
      <c r="M380" s="229" t="s">
        <v>31</v>
      </c>
      <c r="N380" s="230" t="s">
        <v>47</v>
      </c>
      <c r="O380" s="48"/>
      <c r="P380" s="231">
        <f>O380*H380</f>
        <v>0</v>
      </c>
      <c r="Q380" s="231">
        <v>0</v>
      </c>
      <c r="R380" s="231">
        <f>Q380*H380</f>
        <v>0</v>
      </c>
      <c r="S380" s="231">
        <v>0</v>
      </c>
      <c r="T380" s="232">
        <f>S380*H380</f>
        <v>0</v>
      </c>
      <c r="AR380" s="24" t="s">
        <v>143</v>
      </c>
      <c r="AT380" s="24" t="s">
        <v>138</v>
      </c>
      <c r="AU380" s="24" t="s">
        <v>87</v>
      </c>
      <c r="AY380" s="24" t="s">
        <v>136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24" t="s">
        <v>84</v>
      </c>
      <c r="BK380" s="233">
        <f>ROUND(I380*H380,2)</f>
        <v>0</v>
      </c>
      <c r="BL380" s="24" t="s">
        <v>143</v>
      </c>
      <c r="BM380" s="24" t="s">
        <v>811</v>
      </c>
    </row>
    <row r="381" s="1" customFormat="1">
      <c r="B381" s="47"/>
      <c r="C381" s="75"/>
      <c r="D381" s="236" t="s">
        <v>151</v>
      </c>
      <c r="E381" s="75"/>
      <c r="F381" s="246" t="s">
        <v>812</v>
      </c>
      <c r="G381" s="75"/>
      <c r="H381" s="75"/>
      <c r="I381" s="192"/>
      <c r="J381" s="75"/>
      <c r="K381" s="75"/>
      <c r="L381" s="73"/>
      <c r="M381" s="247"/>
      <c r="N381" s="48"/>
      <c r="O381" s="48"/>
      <c r="P381" s="48"/>
      <c r="Q381" s="48"/>
      <c r="R381" s="48"/>
      <c r="S381" s="48"/>
      <c r="T381" s="96"/>
      <c r="AT381" s="24" t="s">
        <v>151</v>
      </c>
      <c r="AU381" s="24" t="s">
        <v>87</v>
      </c>
    </row>
    <row r="382" s="1" customFormat="1" ht="16.5" customHeight="1">
      <c r="B382" s="47"/>
      <c r="C382" s="222" t="s">
        <v>813</v>
      </c>
      <c r="D382" s="222" t="s">
        <v>138</v>
      </c>
      <c r="E382" s="223" t="s">
        <v>814</v>
      </c>
      <c r="F382" s="224" t="s">
        <v>815</v>
      </c>
      <c r="G382" s="225" t="s">
        <v>149</v>
      </c>
      <c r="H382" s="226">
        <v>16.137</v>
      </c>
      <c r="I382" s="227"/>
      <c r="J382" s="228">
        <f>ROUND(I382*H382,2)</f>
        <v>0</v>
      </c>
      <c r="K382" s="224" t="s">
        <v>142</v>
      </c>
      <c r="L382" s="73"/>
      <c r="M382" s="229" t="s">
        <v>31</v>
      </c>
      <c r="N382" s="230" t="s">
        <v>47</v>
      </c>
      <c r="O382" s="48"/>
      <c r="P382" s="231">
        <f>O382*H382</f>
        <v>0</v>
      </c>
      <c r="Q382" s="231">
        <v>0.40000000000000002</v>
      </c>
      <c r="R382" s="231">
        <f>Q382*H382</f>
        <v>6.4548000000000005</v>
      </c>
      <c r="S382" s="231">
        <v>0</v>
      </c>
      <c r="T382" s="232">
        <f>S382*H382</f>
        <v>0</v>
      </c>
      <c r="AR382" s="24" t="s">
        <v>143</v>
      </c>
      <c r="AT382" s="24" t="s">
        <v>138</v>
      </c>
      <c r="AU382" s="24" t="s">
        <v>87</v>
      </c>
      <c r="AY382" s="24" t="s">
        <v>136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24" t="s">
        <v>84</v>
      </c>
      <c r="BK382" s="233">
        <f>ROUND(I382*H382,2)</f>
        <v>0</v>
      </c>
      <c r="BL382" s="24" t="s">
        <v>143</v>
      </c>
      <c r="BM382" s="24" t="s">
        <v>816</v>
      </c>
    </row>
    <row r="383" s="13" customFormat="1">
      <c r="B383" s="266"/>
      <c r="C383" s="267"/>
      <c r="D383" s="236" t="s">
        <v>145</v>
      </c>
      <c r="E383" s="268" t="s">
        <v>31</v>
      </c>
      <c r="F383" s="269" t="s">
        <v>817</v>
      </c>
      <c r="G383" s="267"/>
      <c r="H383" s="268" t="s">
        <v>31</v>
      </c>
      <c r="I383" s="270"/>
      <c r="J383" s="267"/>
      <c r="K383" s="267"/>
      <c r="L383" s="271"/>
      <c r="M383" s="272"/>
      <c r="N383" s="273"/>
      <c r="O383" s="273"/>
      <c r="P383" s="273"/>
      <c r="Q383" s="273"/>
      <c r="R383" s="273"/>
      <c r="S383" s="273"/>
      <c r="T383" s="274"/>
      <c r="AT383" s="275" t="s">
        <v>145</v>
      </c>
      <c r="AU383" s="275" t="s">
        <v>87</v>
      </c>
      <c r="AV383" s="13" t="s">
        <v>84</v>
      </c>
      <c r="AW383" s="13" t="s">
        <v>40</v>
      </c>
      <c r="AX383" s="13" t="s">
        <v>76</v>
      </c>
      <c r="AY383" s="275" t="s">
        <v>136</v>
      </c>
    </row>
    <row r="384" s="11" customFormat="1">
      <c r="B384" s="234"/>
      <c r="C384" s="235"/>
      <c r="D384" s="236" t="s">
        <v>145</v>
      </c>
      <c r="E384" s="237" t="s">
        <v>31</v>
      </c>
      <c r="F384" s="238" t="s">
        <v>818</v>
      </c>
      <c r="G384" s="235"/>
      <c r="H384" s="239">
        <v>8.1560000000000006</v>
      </c>
      <c r="I384" s="240"/>
      <c r="J384" s="235"/>
      <c r="K384" s="235"/>
      <c r="L384" s="241"/>
      <c r="M384" s="242"/>
      <c r="N384" s="243"/>
      <c r="O384" s="243"/>
      <c r="P384" s="243"/>
      <c r="Q384" s="243"/>
      <c r="R384" s="243"/>
      <c r="S384" s="243"/>
      <c r="T384" s="244"/>
      <c r="AT384" s="245" t="s">
        <v>145</v>
      </c>
      <c r="AU384" s="245" t="s">
        <v>87</v>
      </c>
      <c r="AV384" s="11" t="s">
        <v>87</v>
      </c>
      <c r="AW384" s="11" t="s">
        <v>40</v>
      </c>
      <c r="AX384" s="11" t="s">
        <v>76</v>
      </c>
      <c r="AY384" s="245" t="s">
        <v>136</v>
      </c>
    </row>
    <row r="385" s="11" customFormat="1">
      <c r="B385" s="234"/>
      <c r="C385" s="235"/>
      <c r="D385" s="236" t="s">
        <v>145</v>
      </c>
      <c r="E385" s="237" t="s">
        <v>31</v>
      </c>
      <c r="F385" s="238" t="s">
        <v>819</v>
      </c>
      <c r="G385" s="235"/>
      <c r="H385" s="239">
        <v>7.9809999999999999</v>
      </c>
      <c r="I385" s="240"/>
      <c r="J385" s="235"/>
      <c r="K385" s="235"/>
      <c r="L385" s="241"/>
      <c r="M385" s="242"/>
      <c r="N385" s="243"/>
      <c r="O385" s="243"/>
      <c r="P385" s="243"/>
      <c r="Q385" s="243"/>
      <c r="R385" s="243"/>
      <c r="S385" s="243"/>
      <c r="T385" s="244"/>
      <c r="AT385" s="245" t="s">
        <v>145</v>
      </c>
      <c r="AU385" s="245" t="s">
        <v>87</v>
      </c>
      <c r="AV385" s="11" t="s">
        <v>87</v>
      </c>
      <c r="AW385" s="11" t="s">
        <v>40</v>
      </c>
      <c r="AX385" s="11" t="s">
        <v>76</v>
      </c>
      <c r="AY385" s="245" t="s">
        <v>136</v>
      </c>
    </row>
    <row r="386" s="12" customFormat="1">
      <c r="B386" s="251"/>
      <c r="C386" s="252"/>
      <c r="D386" s="236" t="s">
        <v>145</v>
      </c>
      <c r="E386" s="253" t="s">
        <v>31</v>
      </c>
      <c r="F386" s="254" t="s">
        <v>215</v>
      </c>
      <c r="G386" s="252"/>
      <c r="H386" s="255">
        <v>16.137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AT386" s="261" t="s">
        <v>145</v>
      </c>
      <c r="AU386" s="261" t="s">
        <v>87</v>
      </c>
      <c r="AV386" s="12" t="s">
        <v>143</v>
      </c>
      <c r="AW386" s="12" t="s">
        <v>40</v>
      </c>
      <c r="AX386" s="12" t="s">
        <v>84</v>
      </c>
      <c r="AY386" s="261" t="s">
        <v>136</v>
      </c>
    </row>
    <row r="387" s="1" customFormat="1" ht="16.5" customHeight="1">
      <c r="B387" s="47"/>
      <c r="C387" s="222" t="s">
        <v>820</v>
      </c>
      <c r="D387" s="222" t="s">
        <v>138</v>
      </c>
      <c r="E387" s="223" t="s">
        <v>821</v>
      </c>
      <c r="F387" s="224" t="s">
        <v>822</v>
      </c>
      <c r="G387" s="225" t="s">
        <v>157</v>
      </c>
      <c r="H387" s="226">
        <v>5.5839999999999996</v>
      </c>
      <c r="I387" s="227"/>
      <c r="J387" s="228">
        <f>ROUND(I387*H387,2)</f>
        <v>0</v>
      </c>
      <c r="K387" s="224" t="s">
        <v>142</v>
      </c>
      <c r="L387" s="73"/>
      <c r="M387" s="229" t="s">
        <v>31</v>
      </c>
      <c r="N387" s="230" t="s">
        <v>47</v>
      </c>
      <c r="O387" s="48"/>
      <c r="P387" s="231">
        <f>O387*H387</f>
        <v>0</v>
      </c>
      <c r="Q387" s="231">
        <v>0</v>
      </c>
      <c r="R387" s="231">
        <f>Q387*H387</f>
        <v>0</v>
      </c>
      <c r="S387" s="231">
        <v>0</v>
      </c>
      <c r="T387" s="232">
        <f>S387*H387</f>
        <v>0</v>
      </c>
      <c r="AR387" s="24" t="s">
        <v>143</v>
      </c>
      <c r="AT387" s="24" t="s">
        <v>138</v>
      </c>
      <c r="AU387" s="24" t="s">
        <v>87</v>
      </c>
      <c r="AY387" s="24" t="s">
        <v>136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24" t="s">
        <v>84</v>
      </c>
      <c r="BK387" s="233">
        <f>ROUND(I387*H387,2)</f>
        <v>0</v>
      </c>
      <c r="BL387" s="24" t="s">
        <v>143</v>
      </c>
      <c r="BM387" s="24" t="s">
        <v>823</v>
      </c>
    </row>
    <row r="388" s="1" customFormat="1">
      <c r="B388" s="47"/>
      <c r="C388" s="75"/>
      <c r="D388" s="236" t="s">
        <v>151</v>
      </c>
      <c r="E388" s="75"/>
      <c r="F388" s="246" t="s">
        <v>824</v>
      </c>
      <c r="G388" s="75"/>
      <c r="H388" s="75"/>
      <c r="I388" s="192"/>
      <c r="J388" s="75"/>
      <c r="K388" s="75"/>
      <c r="L388" s="73"/>
      <c r="M388" s="247"/>
      <c r="N388" s="48"/>
      <c r="O388" s="48"/>
      <c r="P388" s="48"/>
      <c r="Q388" s="48"/>
      <c r="R388" s="48"/>
      <c r="S388" s="48"/>
      <c r="T388" s="96"/>
      <c r="AT388" s="24" t="s">
        <v>151</v>
      </c>
      <c r="AU388" s="24" t="s">
        <v>87</v>
      </c>
    </row>
    <row r="389" s="13" customFormat="1">
      <c r="B389" s="266"/>
      <c r="C389" s="267"/>
      <c r="D389" s="236" t="s">
        <v>145</v>
      </c>
      <c r="E389" s="268" t="s">
        <v>31</v>
      </c>
      <c r="F389" s="269" t="s">
        <v>427</v>
      </c>
      <c r="G389" s="267"/>
      <c r="H389" s="268" t="s">
        <v>31</v>
      </c>
      <c r="I389" s="270"/>
      <c r="J389" s="267"/>
      <c r="K389" s="267"/>
      <c r="L389" s="271"/>
      <c r="M389" s="272"/>
      <c r="N389" s="273"/>
      <c r="O389" s="273"/>
      <c r="P389" s="273"/>
      <c r="Q389" s="273"/>
      <c r="R389" s="273"/>
      <c r="S389" s="273"/>
      <c r="T389" s="274"/>
      <c r="AT389" s="275" t="s">
        <v>145</v>
      </c>
      <c r="AU389" s="275" t="s">
        <v>87</v>
      </c>
      <c r="AV389" s="13" t="s">
        <v>84</v>
      </c>
      <c r="AW389" s="13" t="s">
        <v>40</v>
      </c>
      <c r="AX389" s="13" t="s">
        <v>76</v>
      </c>
      <c r="AY389" s="275" t="s">
        <v>136</v>
      </c>
    </row>
    <row r="390" s="11" customFormat="1">
      <c r="B390" s="234"/>
      <c r="C390" s="235"/>
      <c r="D390" s="236" t="s">
        <v>145</v>
      </c>
      <c r="E390" s="237" t="s">
        <v>31</v>
      </c>
      <c r="F390" s="238" t="s">
        <v>825</v>
      </c>
      <c r="G390" s="235"/>
      <c r="H390" s="239">
        <v>2.843</v>
      </c>
      <c r="I390" s="240"/>
      <c r="J390" s="235"/>
      <c r="K390" s="235"/>
      <c r="L390" s="241"/>
      <c r="M390" s="242"/>
      <c r="N390" s="243"/>
      <c r="O390" s="243"/>
      <c r="P390" s="243"/>
      <c r="Q390" s="243"/>
      <c r="R390" s="243"/>
      <c r="S390" s="243"/>
      <c r="T390" s="244"/>
      <c r="AT390" s="245" t="s">
        <v>145</v>
      </c>
      <c r="AU390" s="245" t="s">
        <v>87</v>
      </c>
      <c r="AV390" s="11" t="s">
        <v>87</v>
      </c>
      <c r="AW390" s="11" t="s">
        <v>40</v>
      </c>
      <c r="AX390" s="11" t="s">
        <v>76</v>
      </c>
      <c r="AY390" s="245" t="s">
        <v>136</v>
      </c>
    </row>
    <row r="391" s="11" customFormat="1">
      <c r="B391" s="234"/>
      <c r="C391" s="235"/>
      <c r="D391" s="236" t="s">
        <v>145</v>
      </c>
      <c r="E391" s="237" t="s">
        <v>31</v>
      </c>
      <c r="F391" s="238" t="s">
        <v>826</v>
      </c>
      <c r="G391" s="235"/>
      <c r="H391" s="239">
        <v>2.7410000000000001</v>
      </c>
      <c r="I391" s="240"/>
      <c r="J391" s="235"/>
      <c r="K391" s="235"/>
      <c r="L391" s="241"/>
      <c r="M391" s="242"/>
      <c r="N391" s="243"/>
      <c r="O391" s="243"/>
      <c r="P391" s="243"/>
      <c r="Q391" s="243"/>
      <c r="R391" s="243"/>
      <c r="S391" s="243"/>
      <c r="T391" s="244"/>
      <c r="AT391" s="245" t="s">
        <v>145</v>
      </c>
      <c r="AU391" s="245" t="s">
        <v>87</v>
      </c>
      <c r="AV391" s="11" t="s">
        <v>87</v>
      </c>
      <c r="AW391" s="11" t="s">
        <v>40</v>
      </c>
      <c r="AX391" s="11" t="s">
        <v>76</v>
      </c>
      <c r="AY391" s="245" t="s">
        <v>136</v>
      </c>
    </row>
    <row r="392" s="12" customFormat="1">
      <c r="B392" s="251"/>
      <c r="C392" s="252"/>
      <c r="D392" s="236" t="s">
        <v>145</v>
      </c>
      <c r="E392" s="253" t="s">
        <v>31</v>
      </c>
      <c r="F392" s="254" t="s">
        <v>215</v>
      </c>
      <c r="G392" s="252"/>
      <c r="H392" s="255">
        <v>5.5839999999999996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AT392" s="261" t="s">
        <v>145</v>
      </c>
      <c r="AU392" s="261" t="s">
        <v>87</v>
      </c>
      <c r="AV392" s="12" t="s">
        <v>143</v>
      </c>
      <c r="AW392" s="12" t="s">
        <v>40</v>
      </c>
      <c r="AX392" s="12" t="s">
        <v>84</v>
      </c>
      <c r="AY392" s="261" t="s">
        <v>136</v>
      </c>
    </row>
    <row r="393" s="1" customFormat="1" ht="16.5" customHeight="1">
      <c r="B393" s="47"/>
      <c r="C393" s="222" t="s">
        <v>827</v>
      </c>
      <c r="D393" s="222" t="s">
        <v>138</v>
      </c>
      <c r="E393" s="223" t="s">
        <v>828</v>
      </c>
      <c r="F393" s="224" t="s">
        <v>829</v>
      </c>
      <c r="G393" s="225" t="s">
        <v>157</v>
      </c>
      <c r="H393" s="226">
        <v>27.274999999999999</v>
      </c>
      <c r="I393" s="227"/>
      <c r="J393" s="228">
        <f>ROUND(I393*H393,2)</f>
        <v>0</v>
      </c>
      <c r="K393" s="224" t="s">
        <v>142</v>
      </c>
      <c r="L393" s="73"/>
      <c r="M393" s="229" t="s">
        <v>31</v>
      </c>
      <c r="N393" s="230" t="s">
        <v>47</v>
      </c>
      <c r="O393" s="48"/>
      <c r="P393" s="231">
        <f>O393*H393</f>
        <v>0</v>
      </c>
      <c r="Q393" s="231">
        <v>2.4500000000000002</v>
      </c>
      <c r="R393" s="231">
        <f>Q393*H393</f>
        <v>66.823750000000004</v>
      </c>
      <c r="S393" s="231">
        <v>0</v>
      </c>
      <c r="T393" s="232">
        <f>S393*H393</f>
        <v>0</v>
      </c>
      <c r="AR393" s="24" t="s">
        <v>143</v>
      </c>
      <c r="AT393" s="24" t="s">
        <v>138</v>
      </c>
      <c r="AU393" s="24" t="s">
        <v>87</v>
      </c>
      <c r="AY393" s="24" t="s">
        <v>136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24" t="s">
        <v>84</v>
      </c>
      <c r="BK393" s="233">
        <f>ROUND(I393*H393,2)</f>
        <v>0</v>
      </c>
      <c r="BL393" s="24" t="s">
        <v>143</v>
      </c>
      <c r="BM393" s="24" t="s">
        <v>830</v>
      </c>
    </row>
    <row r="394" s="1" customFormat="1">
      <c r="B394" s="47"/>
      <c r="C394" s="75"/>
      <c r="D394" s="236" t="s">
        <v>151</v>
      </c>
      <c r="E394" s="75"/>
      <c r="F394" s="246" t="s">
        <v>831</v>
      </c>
      <c r="G394" s="75"/>
      <c r="H394" s="75"/>
      <c r="I394" s="192"/>
      <c r="J394" s="75"/>
      <c r="K394" s="75"/>
      <c r="L394" s="73"/>
      <c r="M394" s="247"/>
      <c r="N394" s="48"/>
      <c r="O394" s="48"/>
      <c r="P394" s="48"/>
      <c r="Q394" s="48"/>
      <c r="R394" s="48"/>
      <c r="S394" s="48"/>
      <c r="T394" s="96"/>
      <c r="AT394" s="24" t="s">
        <v>151</v>
      </c>
      <c r="AU394" s="24" t="s">
        <v>87</v>
      </c>
    </row>
    <row r="395" s="13" customFormat="1">
      <c r="B395" s="266"/>
      <c r="C395" s="267"/>
      <c r="D395" s="236" t="s">
        <v>145</v>
      </c>
      <c r="E395" s="268" t="s">
        <v>31</v>
      </c>
      <c r="F395" s="269" t="s">
        <v>832</v>
      </c>
      <c r="G395" s="267"/>
      <c r="H395" s="268" t="s">
        <v>31</v>
      </c>
      <c r="I395" s="270"/>
      <c r="J395" s="267"/>
      <c r="K395" s="267"/>
      <c r="L395" s="271"/>
      <c r="M395" s="272"/>
      <c r="N395" s="273"/>
      <c r="O395" s="273"/>
      <c r="P395" s="273"/>
      <c r="Q395" s="273"/>
      <c r="R395" s="273"/>
      <c r="S395" s="273"/>
      <c r="T395" s="274"/>
      <c r="AT395" s="275" t="s">
        <v>145</v>
      </c>
      <c r="AU395" s="275" t="s">
        <v>87</v>
      </c>
      <c r="AV395" s="13" t="s">
        <v>84</v>
      </c>
      <c r="AW395" s="13" t="s">
        <v>40</v>
      </c>
      <c r="AX395" s="13" t="s">
        <v>76</v>
      </c>
      <c r="AY395" s="275" t="s">
        <v>136</v>
      </c>
    </row>
    <row r="396" s="11" customFormat="1">
      <c r="B396" s="234"/>
      <c r="C396" s="235"/>
      <c r="D396" s="236" t="s">
        <v>145</v>
      </c>
      <c r="E396" s="237" t="s">
        <v>31</v>
      </c>
      <c r="F396" s="238" t="s">
        <v>833</v>
      </c>
      <c r="G396" s="235"/>
      <c r="H396" s="239">
        <v>13.417999999999999</v>
      </c>
      <c r="I396" s="240"/>
      <c r="J396" s="235"/>
      <c r="K396" s="235"/>
      <c r="L396" s="241"/>
      <c r="M396" s="242"/>
      <c r="N396" s="243"/>
      <c r="O396" s="243"/>
      <c r="P396" s="243"/>
      <c r="Q396" s="243"/>
      <c r="R396" s="243"/>
      <c r="S396" s="243"/>
      <c r="T396" s="244"/>
      <c r="AT396" s="245" t="s">
        <v>145</v>
      </c>
      <c r="AU396" s="245" t="s">
        <v>87</v>
      </c>
      <c r="AV396" s="11" t="s">
        <v>87</v>
      </c>
      <c r="AW396" s="11" t="s">
        <v>40</v>
      </c>
      <c r="AX396" s="11" t="s">
        <v>76</v>
      </c>
      <c r="AY396" s="245" t="s">
        <v>136</v>
      </c>
    </row>
    <row r="397" s="11" customFormat="1">
      <c r="B397" s="234"/>
      <c r="C397" s="235"/>
      <c r="D397" s="236" t="s">
        <v>145</v>
      </c>
      <c r="E397" s="237" t="s">
        <v>31</v>
      </c>
      <c r="F397" s="238" t="s">
        <v>834</v>
      </c>
      <c r="G397" s="235"/>
      <c r="H397" s="239">
        <v>13.856999999999999</v>
      </c>
      <c r="I397" s="240"/>
      <c r="J397" s="235"/>
      <c r="K397" s="235"/>
      <c r="L397" s="241"/>
      <c r="M397" s="242"/>
      <c r="N397" s="243"/>
      <c r="O397" s="243"/>
      <c r="P397" s="243"/>
      <c r="Q397" s="243"/>
      <c r="R397" s="243"/>
      <c r="S397" s="243"/>
      <c r="T397" s="244"/>
      <c r="AT397" s="245" t="s">
        <v>145</v>
      </c>
      <c r="AU397" s="245" t="s">
        <v>87</v>
      </c>
      <c r="AV397" s="11" t="s">
        <v>87</v>
      </c>
      <c r="AW397" s="11" t="s">
        <v>40</v>
      </c>
      <c r="AX397" s="11" t="s">
        <v>76</v>
      </c>
      <c r="AY397" s="245" t="s">
        <v>136</v>
      </c>
    </row>
    <row r="398" s="12" customFormat="1">
      <c r="B398" s="251"/>
      <c r="C398" s="252"/>
      <c r="D398" s="236" t="s">
        <v>145</v>
      </c>
      <c r="E398" s="253" t="s">
        <v>31</v>
      </c>
      <c r="F398" s="254" t="s">
        <v>215</v>
      </c>
      <c r="G398" s="252"/>
      <c r="H398" s="255">
        <v>27.274999999999999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AT398" s="261" t="s">
        <v>145</v>
      </c>
      <c r="AU398" s="261" t="s">
        <v>87</v>
      </c>
      <c r="AV398" s="12" t="s">
        <v>143</v>
      </c>
      <c r="AW398" s="12" t="s">
        <v>40</v>
      </c>
      <c r="AX398" s="12" t="s">
        <v>84</v>
      </c>
      <c r="AY398" s="261" t="s">
        <v>136</v>
      </c>
    </row>
    <row r="399" s="1" customFormat="1" ht="25.5" customHeight="1">
      <c r="B399" s="47"/>
      <c r="C399" s="222" t="s">
        <v>835</v>
      </c>
      <c r="D399" s="222" t="s">
        <v>138</v>
      </c>
      <c r="E399" s="223" t="s">
        <v>836</v>
      </c>
      <c r="F399" s="224" t="s">
        <v>837</v>
      </c>
      <c r="G399" s="225" t="s">
        <v>149</v>
      </c>
      <c r="H399" s="226">
        <v>142.63999999999999</v>
      </c>
      <c r="I399" s="227"/>
      <c r="J399" s="228">
        <f>ROUND(I399*H399,2)</f>
        <v>0</v>
      </c>
      <c r="K399" s="224" t="s">
        <v>142</v>
      </c>
      <c r="L399" s="73"/>
      <c r="M399" s="229" t="s">
        <v>31</v>
      </c>
      <c r="N399" s="230" t="s">
        <v>47</v>
      </c>
      <c r="O399" s="48"/>
      <c r="P399" s="231">
        <f>O399*H399</f>
        <v>0</v>
      </c>
      <c r="Q399" s="231">
        <v>1.0311999999999999</v>
      </c>
      <c r="R399" s="231">
        <f>Q399*H399</f>
        <v>147.09036799999998</v>
      </c>
      <c r="S399" s="231">
        <v>0</v>
      </c>
      <c r="T399" s="232">
        <f>S399*H399</f>
        <v>0</v>
      </c>
      <c r="AR399" s="24" t="s">
        <v>143</v>
      </c>
      <c r="AT399" s="24" t="s">
        <v>138</v>
      </c>
      <c r="AU399" s="24" t="s">
        <v>87</v>
      </c>
      <c r="AY399" s="24" t="s">
        <v>136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24" t="s">
        <v>84</v>
      </c>
      <c r="BK399" s="233">
        <f>ROUND(I399*H399,2)</f>
        <v>0</v>
      </c>
      <c r="BL399" s="24" t="s">
        <v>143</v>
      </c>
      <c r="BM399" s="24" t="s">
        <v>838</v>
      </c>
    </row>
    <row r="400" s="1" customFormat="1">
      <c r="B400" s="47"/>
      <c r="C400" s="75"/>
      <c r="D400" s="236" t="s">
        <v>151</v>
      </c>
      <c r="E400" s="75"/>
      <c r="F400" s="246" t="s">
        <v>839</v>
      </c>
      <c r="G400" s="75"/>
      <c r="H400" s="75"/>
      <c r="I400" s="192"/>
      <c r="J400" s="75"/>
      <c r="K400" s="75"/>
      <c r="L400" s="73"/>
      <c r="M400" s="247"/>
      <c r="N400" s="48"/>
      <c r="O400" s="48"/>
      <c r="P400" s="48"/>
      <c r="Q400" s="48"/>
      <c r="R400" s="48"/>
      <c r="S400" s="48"/>
      <c r="T400" s="96"/>
      <c r="AT400" s="24" t="s">
        <v>151</v>
      </c>
      <c r="AU400" s="24" t="s">
        <v>87</v>
      </c>
    </row>
    <row r="401" s="11" customFormat="1">
      <c r="B401" s="234"/>
      <c r="C401" s="235"/>
      <c r="D401" s="236" t="s">
        <v>145</v>
      </c>
      <c r="E401" s="237" t="s">
        <v>31</v>
      </c>
      <c r="F401" s="238" t="s">
        <v>840</v>
      </c>
      <c r="G401" s="235"/>
      <c r="H401" s="239">
        <v>35.435000000000002</v>
      </c>
      <c r="I401" s="240"/>
      <c r="J401" s="235"/>
      <c r="K401" s="235"/>
      <c r="L401" s="241"/>
      <c r="M401" s="242"/>
      <c r="N401" s="243"/>
      <c r="O401" s="243"/>
      <c r="P401" s="243"/>
      <c r="Q401" s="243"/>
      <c r="R401" s="243"/>
      <c r="S401" s="243"/>
      <c r="T401" s="244"/>
      <c r="AT401" s="245" t="s">
        <v>145</v>
      </c>
      <c r="AU401" s="245" t="s">
        <v>87</v>
      </c>
      <c r="AV401" s="11" t="s">
        <v>87</v>
      </c>
      <c r="AW401" s="11" t="s">
        <v>40</v>
      </c>
      <c r="AX401" s="11" t="s">
        <v>76</v>
      </c>
      <c r="AY401" s="245" t="s">
        <v>136</v>
      </c>
    </row>
    <row r="402" s="11" customFormat="1">
      <c r="B402" s="234"/>
      <c r="C402" s="235"/>
      <c r="D402" s="236" t="s">
        <v>145</v>
      </c>
      <c r="E402" s="237" t="s">
        <v>31</v>
      </c>
      <c r="F402" s="238" t="s">
        <v>841</v>
      </c>
      <c r="G402" s="235"/>
      <c r="H402" s="239">
        <v>24.748999999999999</v>
      </c>
      <c r="I402" s="240"/>
      <c r="J402" s="235"/>
      <c r="K402" s="235"/>
      <c r="L402" s="241"/>
      <c r="M402" s="242"/>
      <c r="N402" s="243"/>
      <c r="O402" s="243"/>
      <c r="P402" s="243"/>
      <c r="Q402" s="243"/>
      <c r="R402" s="243"/>
      <c r="S402" s="243"/>
      <c r="T402" s="244"/>
      <c r="AT402" s="245" t="s">
        <v>145</v>
      </c>
      <c r="AU402" s="245" t="s">
        <v>87</v>
      </c>
      <c r="AV402" s="11" t="s">
        <v>87</v>
      </c>
      <c r="AW402" s="11" t="s">
        <v>40</v>
      </c>
      <c r="AX402" s="11" t="s">
        <v>76</v>
      </c>
      <c r="AY402" s="245" t="s">
        <v>136</v>
      </c>
    </row>
    <row r="403" s="11" customFormat="1">
      <c r="B403" s="234"/>
      <c r="C403" s="235"/>
      <c r="D403" s="236" t="s">
        <v>145</v>
      </c>
      <c r="E403" s="237" t="s">
        <v>31</v>
      </c>
      <c r="F403" s="238" t="s">
        <v>842</v>
      </c>
      <c r="G403" s="235"/>
      <c r="H403" s="239">
        <v>10.82</v>
      </c>
      <c r="I403" s="240"/>
      <c r="J403" s="235"/>
      <c r="K403" s="235"/>
      <c r="L403" s="241"/>
      <c r="M403" s="242"/>
      <c r="N403" s="243"/>
      <c r="O403" s="243"/>
      <c r="P403" s="243"/>
      <c r="Q403" s="243"/>
      <c r="R403" s="243"/>
      <c r="S403" s="243"/>
      <c r="T403" s="244"/>
      <c r="AT403" s="245" t="s">
        <v>145</v>
      </c>
      <c r="AU403" s="245" t="s">
        <v>87</v>
      </c>
      <c r="AV403" s="11" t="s">
        <v>87</v>
      </c>
      <c r="AW403" s="11" t="s">
        <v>40</v>
      </c>
      <c r="AX403" s="11" t="s">
        <v>76</v>
      </c>
      <c r="AY403" s="245" t="s">
        <v>136</v>
      </c>
    </row>
    <row r="404" s="11" customFormat="1">
      <c r="B404" s="234"/>
      <c r="C404" s="235"/>
      <c r="D404" s="236" t="s">
        <v>145</v>
      </c>
      <c r="E404" s="237" t="s">
        <v>31</v>
      </c>
      <c r="F404" s="238" t="s">
        <v>843</v>
      </c>
      <c r="G404" s="235"/>
      <c r="H404" s="239">
        <v>19.076000000000001</v>
      </c>
      <c r="I404" s="240"/>
      <c r="J404" s="235"/>
      <c r="K404" s="235"/>
      <c r="L404" s="241"/>
      <c r="M404" s="242"/>
      <c r="N404" s="243"/>
      <c r="O404" s="243"/>
      <c r="P404" s="243"/>
      <c r="Q404" s="243"/>
      <c r="R404" s="243"/>
      <c r="S404" s="243"/>
      <c r="T404" s="244"/>
      <c r="AT404" s="245" t="s">
        <v>145</v>
      </c>
      <c r="AU404" s="245" t="s">
        <v>87</v>
      </c>
      <c r="AV404" s="11" t="s">
        <v>87</v>
      </c>
      <c r="AW404" s="11" t="s">
        <v>40</v>
      </c>
      <c r="AX404" s="11" t="s">
        <v>76</v>
      </c>
      <c r="AY404" s="245" t="s">
        <v>136</v>
      </c>
    </row>
    <row r="405" s="11" customFormat="1">
      <c r="B405" s="234"/>
      <c r="C405" s="235"/>
      <c r="D405" s="236" t="s">
        <v>145</v>
      </c>
      <c r="E405" s="237" t="s">
        <v>31</v>
      </c>
      <c r="F405" s="238" t="s">
        <v>844</v>
      </c>
      <c r="G405" s="235"/>
      <c r="H405" s="239">
        <v>10.24</v>
      </c>
      <c r="I405" s="240"/>
      <c r="J405" s="235"/>
      <c r="K405" s="235"/>
      <c r="L405" s="241"/>
      <c r="M405" s="242"/>
      <c r="N405" s="243"/>
      <c r="O405" s="243"/>
      <c r="P405" s="243"/>
      <c r="Q405" s="243"/>
      <c r="R405" s="243"/>
      <c r="S405" s="243"/>
      <c r="T405" s="244"/>
      <c r="AT405" s="245" t="s">
        <v>145</v>
      </c>
      <c r="AU405" s="245" t="s">
        <v>87</v>
      </c>
      <c r="AV405" s="11" t="s">
        <v>87</v>
      </c>
      <c r="AW405" s="11" t="s">
        <v>40</v>
      </c>
      <c r="AX405" s="11" t="s">
        <v>76</v>
      </c>
      <c r="AY405" s="245" t="s">
        <v>136</v>
      </c>
    </row>
    <row r="406" s="11" customFormat="1">
      <c r="B406" s="234"/>
      <c r="C406" s="235"/>
      <c r="D406" s="236" t="s">
        <v>145</v>
      </c>
      <c r="E406" s="237" t="s">
        <v>31</v>
      </c>
      <c r="F406" s="238" t="s">
        <v>845</v>
      </c>
      <c r="G406" s="235"/>
      <c r="H406" s="239">
        <v>42.32</v>
      </c>
      <c r="I406" s="240"/>
      <c r="J406" s="235"/>
      <c r="K406" s="235"/>
      <c r="L406" s="241"/>
      <c r="M406" s="242"/>
      <c r="N406" s="243"/>
      <c r="O406" s="243"/>
      <c r="P406" s="243"/>
      <c r="Q406" s="243"/>
      <c r="R406" s="243"/>
      <c r="S406" s="243"/>
      <c r="T406" s="244"/>
      <c r="AT406" s="245" t="s">
        <v>145</v>
      </c>
      <c r="AU406" s="245" t="s">
        <v>87</v>
      </c>
      <c r="AV406" s="11" t="s">
        <v>87</v>
      </c>
      <c r="AW406" s="11" t="s">
        <v>40</v>
      </c>
      <c r="AX406" s="11" t="s">
        <v>76</v>
      </c>
      <c r="AY406" s="245" t="s">
        <v>136</v>
      </c>
    </row>
    <row r="407" s="12" customFormat="1">
      <c r="B407" s="251"/>
      <c r="C407" s="252"/>
      <c r="D407" s="236" t="s">
        <v>145</v>
      </c>
      <c r="E407" s="253" t="s">
        <v>31</v>
      </c>
      <c r="F407" s="254" t="s">
        <v>215</v>
      </c>
      <c r="G407" s="252"/>
      <c r="H407" s="255">
        <v>142.63999999999999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AT407" s="261" t="s">
        <v>145</v>
      </c>
      <c r="AU407" s="261" t="s">
        <v>87</v>
      </c>
      <c r="AV407" s="12" t="s">
        <v>143</v>
      </c>
      <c r="AW407" s="12" t="s">
        <v>40</v>
      </c>
      <c r="AX407" s="12" t="s">
        <v>84</v>
      </c>
      <c r="AY407" s="261" t="s">
        <v>136</v>
      </c>
    </row>
    <row r="408" s="10" customFormat="1" ht="29.88" customHeight="1">
      <c r="B408" s="206"/>
      <c r="C408" s="207"/>
      <c r="D408" s="208" t="s">
        <v>75</v>
      </c>
      <c r="E408" s="220" t="s">
        <v>165</v>
      </c>
      <c r="F408" s="220" t="s">
        <v>259</v>
      </c>
      <c r="G408" s="207"/>
      <c r="H408" s="207"/>
      <c r="I408" s="210"/>
      <c r="J408" s="221">
        <f>BK408</f>
        <v>0</v>
      </c>
      <c r="K408" s="207"/>
      <c r="L408" s="212"/>
      <c r="M408" s="213"/>
      <c r="N408" s="214"/>
      <c r="O408" s="214"/>
      <c r="P408" s="215">
        <f>SUM(P409:P432)</f>
        <v>0</v>
      </c>
      <c r="Q408" s="214"/>
      <c r="R408" s="215">
        <f>SUM(R409:R432)</f>
        <v>0</v>
      </c>
      <c r="S408" s="214"/>
      <c r="T408" s="216">
        <f>SUM(T409:T432)</f>
        <v>0</v>
      </c>
      <c r="AR408" s="217" t="s">
        <v>84</v>
      </c>
      <c r="AT408" s="218" t="s">
        <v>75</v>
      </c>
      <c r="AU408" s="218" t="s">
        <v>84</v>
      </c>
      <c r="AY408" s="217" t="s">
        <v>136</v>
      </c>
      <c r="BK408" s="219">
        <f>SUM(BK409:BK432)</f>
        <v>0</v>
      </c>
    </row>
    <row r="409" s="1" customFormat="1" ht="16.5" customHeight="1">
      <c r="B409" s="47"/>
      <c r="C409" s="222" t="s">
        <v>846</v>
      </c>
      <c r="D409" s="222" t="s">
        <v>138</v>
      </c>
      <c r="E409" s="223" t="s">
        <v>847</v>
      </c>
      <c r="F409" s="224" t="s">
        <v>848</v>
      </c>
      <c r="G409" s="225" t="s">
        <v>149</v>
      </c>
      <c r="H409" s="226">
        <v>369.97500000000002</v>
      </c>
      <c r="I409" s="227"/>
      <c r="J409" s="228">
        <f>ROUND(I409*H409,2)</f>
        <v>0</v>
      </c>
      <c r="K409" s="224" t="s">
        <v>142</v>
      </c>
      <c r="L409" s="73"/>
      <c r="M409" s="229" t="s">
        <v>31</v>
      </c>
      <c r="N409" s="230" t="s">
        <v>47</v>
      </c>
      <c r="O409" s="48"/>
      <c r="P409" s="231">
        <f>O409*H409</f>
        <v>0</v>
      </c>
      <c r="Q409" s="231">
        <v>0</v>
      </c>
      <c r="R409" s="231">
        <f>Q409*H409</f>
        <v>0</v>
      </c>
      <c r="S409" s="231">
        <v>0</v>
      </c>
      <c r="T409" s="232">
        <f>S409*H409</f>
        <v>0</v>
      </c>
      <c r="AR409" s="24" t="s">
        <v>143</v>
      </c>
      <c r="AT409" s="24" t="s">
        <v>138</v>
      </c>
      <c r="AU409" s="24" t="s">
        <v>87</v>
      </c>
      <c r="AY409" s="24" t="s">
        <v>136</v>
      </c>
      <c r="BE409" s="233">
        <f>IF(N409="základní",J409,0)</f>
        <v>0</v>
      </c>
      <c r="BF409" s="233">
        <f>IF(N409="snížená",J409,0)</f>
        <v>0</v>
      </c>
      <c r="BG409" s="233">
        <f>IF(N409="zákl. přenesená",J409,0)</f>
        <v>0</v>
      </c>
      <c r="BH409" s="233">
        <f>IF(N409="sníž. přenesená",J409,0)</f>
        <v>0</v>
      </c>
      <c r="BI409" s="233">
        <f>IF(N409="nulová",J409,0)</f>
        <v>0</v>
      </c>
      <c r="BJ409" s="24" t="s">
        <v>84</v>
      </c>
      <c r="BK409" s="233">
        <f>ROUND(I409*H409,2)</f>
        <v>0</v>
      </c>
      <c r="BL409" s="24" t="s">
        <v>143</v>
      </c>
      <c r="BM409" s="24" t="s">
        <v>849</v>
      </c>
    </row>
    <row r="410" s="1" customFormat="1">
      <c r="B410" s="47"/>
      <c r="C410" s="75"/>
      <c r="D410" s="236" t="s">
        <v>151</v>
      </c>
      <c r="E410" s="75"/>
      <c r="F410" s="246" t="s">
        <v>850</v>
      </c>
      <c r="G410" s="75"/>
      <c r="H410" s="75"/>
      <c r="I410" s="192"/>
      <c r="J410" s="75"/>
      <c r="K410" s="75"/>
      <c r="L410" s="73"/>
      <c r="M410" s="247"/>
      <c r="N410" s="48"/>
      <c r="O410" s="48"/>
      <c r="P410" s="48"/>
      <c r="Q410" s="48"/>
      <c r="R410" s="48"/>
      <c r="S410" s="48"/>
      <c r="T410" s="96"/>
      <c r="AT410" s="24" t="s">
        <v>151</v>
      </c>
      <c r="AU410" s="24" t="s">
        <v>87</v>
      </c>
    </row>
    <row r="411" s="11" customFormat="1">
      <c r="B411" s="234"/>
      <c r="C411" s="235"/>
      <c r="D411" s="236" t="s">
        <v>145</v>
      </c>
      <c r="E411" s="237" t="s">
        <v>31</v>
      </c>
      <c r="F411" s="238" t="s">
        <v>851</v>
      </c>
      <c r="G411" s="235"/>
      <c r="H411" s="239">
        <v>369.97500000000002</v>
      </c>
      <c r="I411" s="240"/>
      <c r="J411" s="235"/>
      <c r="K411" s="235"/>
      <c r="L411" s="241"/>
      <c r="M411" s="242"/>
      <c r="N411" s="243"/>
      <c r="O411" s="243"/>
      <c r="P411" s="243"/>
      <c r="Q411" s="243"/>
      <c r="R411" s="243"/>
      <c r="S411" s="243"/>
      <c r="T411" s="244"/>
      <c r="AT411" s="245" t="s">
        <v>145</v>
      </c>
      <c r="AU411" s="245" t="s">
        <v>87</v>
      </c>
      <c r="AV411" s="11" t="s">
        <v>87</v>
      </c>
      <c r="AW411" s="11" t="s">
        <v>40</v>
      </c>
      <c r="AX411" s="11" t="s">
        <v>84</v>
      </c>
      <c r="AY411" s="245" t="s">
        <v>136</v>
      </c>
    </row>
    <row r="412" s="1" customFormat="1" ht="16.5" customHeight="1">
      <c r="B412" s="47"/>
      <c r="C412" s="222" t="s">
        <v>852</v>
      </c>
      <c r="D412" s="222" t="s">
        <v>138</v>
      </c>
      <c r="E412" s="223" t="s">
        <v>853</v>
      </c>
      <c r="F412" s="224" t="s">
        <v>854</v>
      </c>
      <c r="G412" s="225" t="s">
        <v>149</v>
      </c>
      <c r="H412" s="226">
        <v>405.75</v>
      </c>
      <c r="I412" s="227"/>
      <c r="J412" s="228">
        <f>ROUND(I412*H412,2)</f>
        <v>0</v>
      </c>
      <c r="K412" s="224" t="s">
        <v>142</v>
      </c>
      <c r="L412" s="73"/>
      <c r="M412" s="229" t="s">
        <v>31</v>
      </c>
      <c r="N412" s="230" t="s">
        <v>47</v>
      </c>
      <c r="O412" s="48"/>
      <c r="P412" s="231">
        <f>O412*H412</f>
        <v>0</v>
      </c>
      <c r="Q412" s="231">
        <v>0</v>
      </c>
      <c r="R412" s="231">
        <f>Q412*H412</f>
        <v>0</v>
      </c>
      <c r="S412" s="231">
        <v>0</v>
      </c>
      <c r="T412" s="232">
        <f>S412*H412</f>
        <v>0</v>
      </c>
      <c r="AR412" s="24" t="s">
        <v>143</v>
      </c>
      <c r="AT412" s="24" t="s">
        <v>138</v>
      </c>
      <c r="AU412" s="24" t="s">
        <v>87</v>
      </c>
      <c r="AY412" s="24" t="s">
        <v>136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24" t="s">
        <v>84</v>
      </c>
      <c r="BK412" s="233">
        <f>ROUND(I412*H412,2)</f>
        <v>0</v>
      </c>
      <c r="BL412" s="24" t="s">
        <v>143</v>
      </c>
      <c r="BM412" s="24" t="s">
        <v>855</v>
      </c>
    </row>
    <row r="413" s="1" customFormat="1">
      <c r="B413" s="47"/>
      <c r="C413" s="75"/>
      <c r="D413" s="236" t="s">
        <v>151</v>
      </c>
      <c r="E413" s="75"/>
      <c r="F413" s="246" t="s">
        <v>856</v>
      </c>
      <c r="G413" s="75"/>
      <c r="H413" s="75"/>
      <c r="I413" s="192"/>
      <c r="J413" s="75"/>
      <c r="K413" s="75"/>
      <c r="L413" s="73"/>
      <c r="M413" s="247"/>
      <c r="N413" s="48"/>
      <c r="O413" s="48"/>
      <c r="P413" s="48"/>
      <c r="Q413" s="48"/>
      <c r="R413" s="48"/>
      <c r="S413" s="48"/>
      <c r="T413" s="96"/>
      <c r="AT413" s="24" t="s">
        <v>151</v>
      </c>
      <c r="AU413" s="24" t="s">
        <v>87</v>
      </c>
    </row>
    <row r="414" s="11" customFormat="1">
      <c r="B414" s="234"/>
      <c r="C414" s="235"/>
      <c r="D414" s="236" t="s">
        <v>145</v>
      </c>
      <c r="E414" s="237" t="s">
        <v>31</v>
      </c>
      <c r="F414" s="238" t="s">
        <v>857</v>
      </c>
      <c r="G414" s="235"/>
      <c r="H414" s="239">
        <v>405.75</v>
      </c>
      <c r="I414" s="240"/>
      <c r="J414" s="235"/>
      <c r="K414" s="235"/>
      <c r="L414" s="241"/>
      <c r="M414" s="242"/>
      <c r="N414" s="243"/>
      <c r="O414" s="243"/>
      <c r="P414" s="243"/>
      <c r="Q414" s="243"/>
      <c r="R414" s="243"/>
      <c r="S414" s="243"/>
      <c r="T414" s="244"/>
      <c r="AT414" s="245" t="s">
        <v>145</v>
      </c>
      <c r="AU414" s="245" t="s">
        <v>87</v>
      </c>
      <c r="AV414" s="11" t="s">
        <v>87</v>
      </c>
      <c r="AW414" s="11" t="s">
        <v>40</v>
      </c>
      <c r="AX414" s="11" t="s">
        <v>84</v>
      </c>
      <c r="AY414" s="245" t="s">
        <v>136</v>
      </c>
    </row>
    <row r="415" s="1" customFormat="1" ht="25.5" customHeight="1">
      <c r="B415" s="47"/>
      <c r="C415" s="222" t="s">
        <v>858</v>
      </c>
      <c r="D415" s="222" t="s">
        <v>138</v>
      </c>
      <c r="E415" s="223" t="s">
        <v>859</v>
      </c>
      <c r="F415" s="224" t="s">
        <v>860</v>
      </c>
      <c r="G415" s="225" t="s">
        <v>149</v>
      </c>
      <c r="H415" s="226">
        <v>416.77499999999998</v>
      </c>
      <c r="I415" s="227"/>
      <c r="J415" s="228">
        <f>ROUND(I415*H415,2)</f>
        <v>0</v>
      </c>
      <c r="K415" s="224" t="s">
        <v>142</v>
      </c>
      <c r="L415" s="73"/>
      <c r="M415" s="229" t="s">
        <v>31</v>
      </c>
      <c r="N415" s="230" t="s">
        <v>47</v>
      </c>
      <c r="O415" s="48"/>
      <c r="P415" s="231">
        <f>O415*H415</f>
        <v>0</v>
      </c>
      <c r="Q415" s="231">
        <v>0</v>
      </c>
      <c r="R415" s="231">
        <f>Q415*H415</f>
        <v>0</v>
      </c>
      <c r="S415" s="231">
        <v>0</v>
      </c>
      <c r="T415" s="232">
        <f>S415*H415</f>
        <v>0</v>
      </c>
      <c r="AR415" s="24" t="s">
        <v>143</v>
      </c>
      <c r="AT415" s="24" t="s">
        <v>138</v>
      </c>
      <c r="AU415" s="24" t="s">
        <v>87</v>
      </c>
      <c r="AY415" s="24" t="s">
        <v>136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24" t="s">
        <v>84</v>
      </c>
      <c r="BK415" s="233">
        <f>ROUND(I415*H415,2)</f>
        <v>0</v>
      </c>
      <c r="BL415" s="24" t="s">
        <v>143</v>
      </c>
      <c r="BM415" s="24" t="s">
        <v>861</v>
      </c>
    </row>
    <row r="416" s="11" customFormat="1">
      <c r="B416" s="234"/>
      <c r="C416" s="235"/>
      <c r="D416" s="236" t="s">
        <v>145</v>
      </c>
      <c r="E416" s="237" t="s">
        <v>31</v>
      </c>
      <c r="F416" s="238" t="s">
        <v>862</v>
      </c>
      <c r="G416" s="235"/>
      <c r="H416" s="239">
        <v>416.77499999999998</v>
      </c>
      <c r="I416" s="240"/>
      <c r="J416" s="235"/>
      <c r="K416" s="235"/>
      <c r="L416" s="241"/>
      <c r="M416" s="242"/>
      <c r="N416" s="243"/>
      <c r="O416" s="243"/>
      <c r="P416" s="243"/>
      <c r="Q416" s="243"/>
      <c r="R416" s="243"/>
      <c r="S416" s="243"/>
      <c r="T416" s="244"/>
      <c r="AT416" s="245" t="s">
        <v>145</v>
      </c>
      <c r="AU416" s="245" t="s">
        <v>87</v>
      </c>
      <c r="AV416" s="11" t="s">
        <v>87</v>
      </c>
      <c r="AW416" s="11" t="s">
        <v>40</v>
      </c>
      <c r="AX416" s="11" t="s">
        <v>84</v>
      </c>
      <c r="AY416" s="245" t="s">
        <v>136</v>
      </c>
    </row>
    <row r="417" s="1" customFormat="1" ht="16.5" customHeight="1">
      <c r="B417" s="47"/>
      <c r="C417" s="222" t="s">
        <v>863</v>
      </c>
      <c r="D417" s="222" t="s">
        <v>138</v>
      </c>
      <c r="E417" s="223" t="s">
        <v>864</v>
      </c>
      <c r="F417" s="224" t="s">
        <v>865</v>
      </c>
      <c r="G417" s="225" t="s">
        <v>149</v>
      </c>
      <c r="H417" s="226">
        <v>416.77499999999998</v>
      </c>
      <c r="I417" s="227"/>
      <c r="J417" s="228">
        <f>ROUND(I417*H417,2)</f>
        <v>0</v>
      </c>
      <c r="K417" s="224" t="s">
        <v>142</v>
      </c>
      <c r="L417" s="73"/>
      <c r="M417" s="229" t="s">
        <v>31</v>
      </c>
      <c r="N417" s="230" t="s">
        <v>47</v>
      </c>
      <c r="O417" s="48"/>
      <c r="P417" s="231">
        <f>O417*H417</f>
        <v>0</v>
      </c>
      <c r="Q417" s="231">
        <v>0</v>
      </c>
      <c r="R417" s="231">
        <f>Q417*H417</f>
        <v>0</v>
      </c>
      <c r="S417" s="231">
        <v>0</v>
      </c>
      <c r="T417" s="232">
        <f>S417*H417</f>
        <v>0</v>
      </c>
      <c r="AR417" s="24" t="s">
        <v>143</v>
      </c>
      <c r="AT417" s="24" t="s">
        <v>138</v>
      </c>
      <c r="AU417" s="24" t="s">
        <v>87</v>
      </c>
      <c r="AY417" s="24" t="s">
        <v>136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24" t="s">
        <v>84</v>
      </c>
      <c r="BK417" s="233">
        <f>ROUND(I417*H417,2)</f>
        <v>0</v>
      </c>
      <c r="BL417" s="24" t="s">
        <v>143</v>
      </c>
      <c r="BM417" s="24" t="s">
        <v>866</v>
      </c>
    </row>
    <row r="418" s="1" customFormat="1">
      <c r="B418" s="47"/>
      <c r="C418" s="75"/>
      <c r="D418" s="236" t="s">
        <v>151</v>
      </c>
      <c r="E418" s="75"/>
      <c r="F418" s="246" t="s">
        <v>867</v>
      </c>
      <c r="G418" s="75"/>
      <c r="H418" s="75"/>
      <c r="I418" s="192"/>
      <c r="J418" s="75"/>
      <c r="K418" s="75"/>
      <c r="L418" s="73"/>
      <c r="M418" s="247"/>
      <c r="N418" s="48"/>
      <c r="O418" s="48"/>
      <c r="P418" s="48"/>
      <c r="Q418" s="48"/>
      <c r="R418" s="48"/>
      <c r="S418" s="48"/>
      <c r="T418" s="96"/>
      <c r="AT418" s="24" t="s">
        <v>151</v>
      </c>
      <c r="AU418" s="24" t="s">
        <v>87</v>
      </c>
    </row>
    <row r="419" s="1" customFormat="1" ht="16.5" customHeight="1">
      <c r="B419" s="47"/>
      <c r="C419" s="222" t="s">
        <v>868</v>
      </c>
      <c r="D419" s="222" t="s">
        <v>138</v>
      </c>
      <c r="E419" s="223" t="s">
        <v>869</v>
      </c>
      <c r="F419" s="224" t="s">
        <v>870</v>
      </c>
      <c r="G419" s="225" t="s">
        <v>149</v>
      </c>
      <c r="H419" s="226">
        <v>881.77499999999998</v>
      </c>
      <c r="I419" s="227"/>
      <c r="J419" s="228">
        <f>ROUND(I419*H419,2)</f>
        <v>0</v>
      </c>
      <c r="K419" s="224" t="s">
        <v>142</v>
      </c>
      <c r="L419" s="73"/>
      <c r="M419" s="229" t="s">
        <v>31</v>
      </c>
      <c r="N419" s="230" t="s">
        <v>47</v>
      </c>
      <c r="O419" s="48"/>
      <c r="P419" s="231">
        <f>O419*H419</f>
        <v>0</v>
      </c>
      <c r="Q419" s="231">
        <v>0</v>
      </c>
      <c r="R419" s="231">
        <f>Q419*H419</f>
        <v>0</v>
      </c>
      <c r="S419" s="231">
        <v>0</v>
      </c>
      <c r="T419" s="232">
        <f>S419*H419</f>
        <v>0</v>
      </c>
      <c r="AR419" s="24" t="s">
        <v>143</v>
      </c>
      <c r="AT419" s="24" t="s">
        <v>138</v>
      </c>
      <c r="AU419" s="24" t="s">
        <v>87</v>
      </c>
      <c r="AY419" s="24" t="s">
        <v>136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24" t="s">
        <v>84</v>
      </c>
      <c r="BK419" s="233">
        <f>ROUND(I419*H419,2)</f>
        <v>0</v>
      </c>
      <c r="BL419" s="24" t="s">
        <v>143</v>
      </c>
      <c r="BM419" s="24" t="s">
        <v>871</v>
      </c>
    </row>
    <row r="420" s="1" customFormat="1">
      <c r="B420" s="47"/>
      <c r="C420" s="75"/>
      <c r="D420" s="236" t="s">
        <v>151</v>
      </c>
      <c r="E420" s="75"/>
      <c r="F420" s="246" t="s">
        <v>872</v>
      </c>
      <c r="G420" s="75"/>
      <c r="H420" s="75"/>
      <c r="I420" s="192"/>
      <c r="J420" s="75"/>
      <c r="K420" s="75"/>
      <c r="L420" s="73"/>
      <c r="M420" s="247"/>
      <c r="N420" s="48"/>
      <c r="O420" s="48"/>
      <c r="P420" s="48"/>
      <c r="Q420" s="48"/>
      <c r="R420" s="48"/>
      <c r="S420" s="48"/>
      <c r="T420" s="96"/>
      <c r="AT420" s="24" t="s">
        <v>151</v>
      </c>
      <c r="AU420" s="24" t="s">
        <v>87</v>
      </c>
    </row>
    <row r="421" s="11" customFormat="1">
      <c r="B421" s="234"/>
      <c r="C421" s="235"/>
      <c r="D421" s="236" t="s">
        <v>145</v>
      </c>
      <c r="E421" s="237" t="s">
        <v>31</v>
      </c>
      <c r="F421" s="238" t="s">
        <v>873</v>
      </c>
      <c r="G421" s="235"/>
      <c r="H421" s="239">
        <v>465</v>
      </c>
      <c r="I421" s="240"/>
      <c r="J421" s="235"/>
      <c r="K421" s="235"/>
      <c r="L421" s="241"/>
      <c r="M421" s="242"/>
      <c r="N421" s="243"/>
      <c r="O421" s="243"/>
      <c r="P421" s="243"/>
      <c r="Q421" s="243"/>
      <c r="R421" s="243"/>
      <c r="S421" s="243"/>
      <c r="T421" s="244"/>
      <c r="AT421" s="245" t="s">
        <v>145</v>
      </c>
      <c r="AU421" s="245" t="s">
        <v>87</v>
      </c>
      <c r="AV421" s="11" t="s">
        <v>87</v>
      </c>
      <c r="AW421" s="11" t="s">
        <v>40</v>
      </c>
      <c r="AX421" s="11" t="s">
        <v>76</v>
      </c>
      <c r="AY421" s="245" t="s">
        <v>136</v>
      </c>
    </row>
    <row r="422" s="11" customFormat="1">
      <c r="B422" s="234"/>
      <c r="C422" s="235"/>
      <c r="D422" s="236" t="s">
        <v>145</v>
      </c>
      <c r="E422" s="237" t="s">
        <v>31</v>
      </c>
      <c r="F422" s="238" t="s">
        <v>874</v>
      </c>
      <c r="G422" s="235"/>
      <c r="H422" s="239">
        <v>416.77499999999998</v>
      </c>
      <c r="I422" s="240"/>
      <c r="J422" s="235"/>
      <c r="K422" s="235"/>
      <c r="L422" s="241"/>
      <c r="M422" s="242"/>
      <c r="N422" s="243"/>
      <c r="O422" s="243"/>
      <c r="P422" s="243"/>
      <c r="Q422" s="243"/>
      <c r="R422" s="243"/>
      <c r="S422" s="243"/>
      <c r="T422" s="244"/>
      <c r="AT422" s="245" t="s">
        <v>145</v>
      </c>
      <c r="AU422" s="245" t="s">
        <v>87</v>
      </c>
      <c r="AV422" s="11" t="s">
        <v>87</v>
      </c>
      <c r="AW422" s="11" t="s">
        <v>40</v>
      </c>
      <c r="AX422" s="11" t="s">
        <v>76</v>
      </c>
      <c r="AY422" s="245" t="s">
        <v>136</v>
      </c>
    </row>
    <row r="423" s="12" customFormat="1">
      <c r="B423" s="251"/>
      <c r="C423" s="252"/>
      <c r="D423" s="236" t="s">
        <v>145</v>
      </c>
      <c r="E423" s="253" t="s">
        <v>31</v>
      </c>
      <c r="F423" s="254" t="s">
        <v>215</v>
      </c>
      <c r="G423" s="252"/>
      <c r="H423" s="255">
        <v>881.77499999999998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AT423" s="261" t="s">
        <v>145</v>
      </c>
      <c r="AU423" s="261" t="s">
        <v>87</v>
      </c>
      <c r="AV423" s="12" t="s">
        <v>143</v>
      </c>
      <c r="AW423" s="12" t="s">
        <v>40</v>
      </c>
      <c r="AX423" s="12" t="s">
        <v>84</v>
      </c>
      <c r="AY423" s="261" t="s">
        <v>136</v>
      </c>
    </row>
    <row r="424" s="1" customFormat="1" ht="16.5" customHeight="1">
      <c r="B424" s="47"/>
      <c r="C424" s="222" t="s">
        <v>875</v>
      </c>
      <c r="D424" s="222" t="s">
        <v>138</v>
      </c>
      <c r="E424" s="223" t="s">
        <v>876</v>
      </c>
      <c r="F424" s="224" t="s">
        <v>877</v>
      </c>
      <c r="G424" s="225" t="s">
        <v>149</v>
      </c>
      <c r="H424" s="226">
        <v>465</v>
      </c>
      <c r="I424" s="227"/>
      <c r="J424" s="228">
        <f>ROUND(I424*H424,2)</f>
        <v>0</v>
      </c>
      <c r="K424" s="224" t="s">
        <v>142</v>
      </c>
      <c r="L424" s="73"/>
      <c r="M424" s="229" t="s">
        <v>31</v>
      </c>
      <c r="N424" s="230" t="s">
        <v>47</v>
      </c>
      <c r="O424" s="48"/>
      <c r="P424" s="231">
        <f>O424*H424</f>
        <v>0</v>
      </c>
      <c r="Q424" s="231">
        <v>0</v>
      </c>
      <c r="R424" s="231">
        <f>Q424*H424</f>
        <v>0</v>
      </c>
      <c r="S424" s="231">
        <v>0</v>
      </c>
      <c r="T424" s="232">
        <f>S424*H424</f>
        <v>0</v>
      </c>
      <c r="AR424" s="24" t="s">
        <v>143</v>
      </c>
      <c r="AT424" s="24" t="s">
        <v>138</v>
      </c>
      <c r="AU424" s="24" t="s">
        <v>87</v>
      </c>
      <c r="AY424" s="24" t="s">
        <v>136</v>
      </c>
      <c r="BE424" s="233">
        <f>IF(N424="základní",J424,0)</f>
        <v>0</v>
      </c>
      <c r="BF424" s="233">
        <f>IF(N424="snížená",J424,0)</f>
        <v>0</v>
      </c>
      <c r="BG424" s="233">
        <f>IF(N424="zákl. přenesená",J424,0)</f>
        <v>0</v>
      </c>
      <c r="BH424" s="233">
        <f>IF(N424="sníž. přenesená",J424,0)</f>
        <v>0</v>
      </c>
      <c r="BI424" s="233">
        <f>IF(N424="nulová",J424,0)</f>
        <v>0</v>
      </c>
      <c r="BJ424" s="24" t="s">
        <v>84</v>
      </c>
      <c r="BK424" s="233">
        <f>ROUND(I424*H424,2)</f>
        <v>0</v>
      </c>
      <c r="BL424" s="24" t="s">
        <v>143</v>
      </c>
      <c r="BM424" s="24" t="s">
        <v>878</v>
      </c>
    </row>
    <row r="425" s="11" customFormat="1">
      <c r="B425" s="234"/>
      <c r="C425" s="235"/>
      <c r="D425" s="236" t="s">
        <v>145</v>
      </c>
      <c r="E425" s="237" t="s">
        <v>31</v>
      </c>
      <c r="F425" s="238" t="s">
        <v>879</v>
      </c>
      <c r="G425" s="235"/>
      <c r="H425" s="239">
        <v>465</v>
      </c>
      <c r="I425" s="240"/>
      <c r="J425" s="235"/>
      <c r="K425" s="235"/>
      <c r="L425" s="241"/>
      <c r="M425" s="242"/>
      <c r="N425" s="243"/>
      <c r="O425" s="243"/>
      <c r="P425" s="243"/>
      <c r="Q425" s="243"/>
      <c r="R425" s="243"/>
      <c r="S425" s="243"/>
      <c r="T425" s="244"/>
      <c r="AT425" s="245" t="s">
        <v>145</v>
      </c>
      <c r="AU425" s="245" t="s">
        <v>87</v>
      </c>
      <c r="AV425" s="11" t="s">
        <v>87</v>
      </c>
      <c r="AW425" s="11" t="s">
        <v>40</v>
      </c>
      <c r="AX425" s="11" t="s">
        <v>84</v>
      </c>
      <c r="AY425" s="245" t="s">
        <v>136</v>
      </c>
    </row>
    <row r="426" s="1" customFormat="1" ht="25.5" customHeight="1">
      <c r="B426" s="47"/>
      <c r="C426" s="222" t="s">
        <v>880</v>
      </c>
      <c r="D426" s="222" t="s">
        <v>138</v>
      </c>
      <c r="E426" s="223" t="s">
        <v>881</v>
      </c>
      <c r="F426" s="224" t="s">
        <v>882</v>
      </c>
      <c r="G426" s="225" t="s">
        <v>149</v>
      </c>
      <c r="H426" s="226">
        <v>48.225000000000001</v>
      </c>
      <c r="I426" s="227"/>
      <c r="J426" s="228">
        <f>ROUND(I426*H426,2)</f>
        <v>0</v>
      </c>
      <c r="K426" s="224" t="s">
        <v>142</v>
      </c>
      <c r="L426" s="73"/>
      <c r="M426" s="229" t="s">
        <v>31</v>
      </c>
      <c r="N426" s="230" t="s">
        <v>47</v>
      </c>
      <c r="O426" s="48"/>
      <c r="P426" s="231">
        <f>O426*H426</f>
        <v>0</v>
      </c>
      <c r="Q426" s="231">
        <v>0</v>
      </c>
      <c r="R426" s="231">
        <f>Q426*H426</f>
        <v>0</v>
      </c>
      <c r="S426" s="231">
        <v>0</v>
      </c>
      <c r="T426" s="232">
        <f>S426*H426</f>
        <v>0</v>
      </c>
      <c r="AR426" s="24" t="s">
        <v>143</v>
      </c>
      <c r="AT426" s="24" t="s">
        <v>138</v>
      </c>
      <c r="AU426" s="24" t="s">
        <v>87</v>
      </c>
      <c r="AY426" s="24" t="s">
        <v>136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24" t="s">
        <v>84</v>
      </c>
      <c r="BK426" s="233">
        <f>ROUND(I426*H426,2)</f>
        <v>0</v>
      </c>
      <c r="BL426" s="24" t="s">
        <v>143</v>
      </c>
      <c r="BM426" s="24" t="s">
        <v>883</v>
      </c>
    </row>
    <row r="427" s="11" customFormat="1">
      <c r="B427" s="234"/>
      <c r="C427" s="235"/>
      <c r="D427" s="236" t="s">
        <v>145</v>
      </c>
      <c r="E427" s="237" t="s">
        <v>31</v>
      </c>
      <c r="F427" s="238" t="s">
        <v>884</v>
      </c>
      <c r="G427" s="235"/>
      <c r="H427" s="239">
        <v>48.225000000000001</v>
      </c>
      <c r="I427" s="240"/>
      <c r="J427" s="235"/>
      <c r="K427" s="235"/>
      <c r="L427" s="241"/>
      <c r="M427" s="242"/>
      <c r="N427" s="243"/>
      <c r="O427" s="243"/>
      <c r="P427" s="243"/>
      <c r="Q427" s="243"/>
      <c r="R427" s="243"/>
      <c r="S427" s="243"/>
      <c r="T427" s="244"/>
      <c r="AT427" s="245" t="s">
        <v>145</v>
      </c>
      <c r="AU427" s="245" t="s">
        <v>87</v>
      </c>
      <c r="AV427" s="11" t="s">
        <v>87</v>
      </c>
      <c r="AW427" s="11" t="s">
        <v>40</v>
      </c>
      <c r="AX427" s="11" t="s">
        <v>84</v>
      </c>
      <c r="AY427" s="245" t="s">
        <v>136</v>
      </c>
    </row>
    <row r="428" s="1" customFormat="1" ht="25.5" customHeight="1">
      <c r="B428" s="47"/>
      <c r="C428" s="222" t="s">
        <v>885</v>
      </c>
      <c r="D428" s="222" t="s">
        <v>138</v>
      </c>
      <c r="E428" s="223" t="s">
        <v>886</v>
      </c>
      <c r="F428" s="224" t="s">
        <v>887</v>
      </c>
      <c r="G428" s="225" t="s">
        <v>149</v>
      </c>
      <c r="H428" s="226">
        <v>416.77499999999998</v>
      </c>
      <c r="I428" s="227"/>
      <c r="J428" s="228">
        <f>ROUND(I428*H428,2)</f>
        <v>0</v>
      </c>
      <c r="K428" s="224" t="s">
        <v>142</v>
      </c>
      <c r="L428" s="73"/>
      <c r="M428" s="229" t="s">
        <v>31</v>
      </c>
      <c r="N428" s="230" t="s">
        <v>47</v>
      </c>
      <c r="O428" s="48"/>
      <c r="P428" s="231">
        <f>O428*H428</f>
        <v>0</v>
      </c>
      <c r="Q428" s="231">
        <v>0</v>
      </c>
      <c r="R428" s="231">
        <f>Q428*H428</f>
        <v>0</v>
      </c>
      <c r="S428" s="231">
        <v>0</v>
      </c>
      <c r="T428" s="232">
        <f>S428*H428</f>
        <v>0</v>
      </c>
      <c r="AR428" s="24" t="s">
        <v>143</v>
      </c>
      <c r="AT428" s="24" t="s">
        <v>138</v>
      </c>
      <c r="AU428" s="24" t="s">
        <v>87</v>
      </c>
      <c r="AY428" s="24" t="s">
        <v>136</v>
      </c>
      <c r="BE428" s="233">
        <f>IF(N428="základní",J428,0)</f>
        <v>0</v>
      </c>
      <c r="BF428" s="233">
        <f>IF(N428="snížená",J428,0)</f>
        <v>0</v>
      </c>
      <c r="BG428" s="233">
        <f>IF(N428="zákl. přenesená",J428,0)</f>
        <v>0</v>
      </c>
      <c r="BH428" s="233">
        <f>IF(N428="sníž. přenesená",J428,0)</f>
        <v>0</v>
      </c>
      <c r="BI428" s="233">
        <f>IF(N428="nulová",J428,0)</f>
        <v>0</v>
      </c>
      <c r="BJ428" s="24" t="s">
        <v>84</v>
      </c>
      <c r="BK428" s="233">
        <f>ROUND(I428*H428,2)</f>
        <v>0</v>
      </c>
      <c r="BL428" s="24" t="s">
        <v>143</v>
      </c>
      <c r="BM428" s="24" t="s">
        <v>888</v>
      </c>
    </row>
    <row r="429" s="11" customFormat="1">
      <c r="B429" s="234"/>
      <c r="C429" s="235"/>
      <c r="D429" s="236" t="s">
        <v>145</v>
      </c>
      <c r="E429" s="237" t="s">
        <v>31</v>
      </c>
      <c r="F429" s="238" t="s">
        <v>889</v>
      </c>
      <c r="G429" s="235"/>
      <c r="H429" s="239">
        <v>416.77499999999998</v>
      </c>
      <c r="I429" s="240"/>
      <c r="J429" s="235"/>
      <c r="K429" s="235"/>
      <c r="L429" s="241"/>
      <c r="M429" s="242"/>
      <c r="N429" s="243"/>
      <c r="O429" s="243"/>
      <c r="P429" s="243"/>
      <c r="Q429" s="243"/>
      <c r="R429" s="243"/>
      <c r="S429" s="243"/>
      <c r="T429" s="244"/>
      <c r="AT429" s="245" t="s">
        <v>145</v>
      </c>
      <c r="AU429" s="245" t="s">
        <v>87</v>
      </c>
      <c r="AV429" s="11" t="s">
        <v>87</v>
      </c>
      <c r="AW429" s="11" t="s">
        <v>40</v>
      </c>
      <c r="AX429" s="11" t="s">
        <v>84</v>
      </c>
      <c r="AY429" s="245" t="s">
        <v>136</v>
      </c>
    </row>
    <row r="430" s="1" customFormat="1" ht="16.5" customHeight="1">
      <c r="B430" s="47"/>
      <c r="C430" s="222" t="s">
        <v>890</v>
      </c>
      <c r="D430" s="222" t="s">
        <v>138</v>
      </c>
      <c r="E430" s="223" t="s">
        <v>891</v>
      </c>
      <c r="F430" s="224" t="s">
        <v>892</v>
      </c>
      <c r="G430" s="225" t="s">
        <v>149</v>
      </c>
      <c r="H430" s="226">
        <v>58.575000000000003</v>
      </c>
      <c r="I430" s="227"/>
      <c r="J430" s="228">
        <f>ROUND(I430*H430,2)</f>
        <v>0</v>
      </c>
      <c r="K430" s="224" t="s">
        <v>31</v>
      </c>
      <c r="L430" s="73"/>
      <c r="M430" s="229" t="s">
        <v>31</v>
      </c>
      <c r="N430" s="230" t="s">
        <v>47</v>
      </c>
      <c r="O430" s="48"/>
      <c r="P430" s="231">
        <f>O430*H430</f>
        <v>0</v>
      </c>
      <c r="Q430" s="231">
        <v>0</v>
      </c>
      <c r="R430" s="231">
        <f>Q430*H430</f>
        <v>0</v>
      </c>
      <c r="S430" s="231">
        <v>0</v>
      </c>
      <c r="T430" s="232">
        <f>S430*H430</f>
        <v>0</v>
      </c>
      <c r="AR430" s="24" t="s">
        <v>143</v>
      </c>
      <c r="AT430" s="24" t="s">
        <v>138</v>
      </c>
      <c r="AU430" s="24" t="s">
        <v>87</v>
      </c>
      <c r="AY430" s="24" t="s">
        <v>136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24" t="s">
        <v>84</v>
      </c>
      <c r="BK430" s="233">
        <f>ROUND(I430*H430,2)</f>
        <v>0</v>
      </c>
      <c r="BL430" s="24" t="s">
        <v>143</v>
      </c>
      <c r="BM430" s="24" t="s">
        <v>893</v>
      </c>
    </row>
    <row r="431" s="13" customFormat="1">
      <c r="B431" s="266"/>
      <c r="C431" s="267"/>
      <c r="D431" s="236" t="s">
        <v>145</v>
      </c>
      <c r="E431" s="268" t="s">
        <v>31</v>
      </c>
      <c r="F431" s="269" t="s">
        <v>894</v>
      </c>
      <c r="G431" s="267"/>
      <c r="H431" s="268" t="s">
        <v>31</v>
      </c>
      <c r="I431" s="270"/>
      <c r="J431" s="267"/>
      <c r="K431" s="267"/>
      <c r="L431" s="271"/>
      <c r="M431" s="272"/>
      <c r="N431" s="273"/>
      <c r="O431" s="273"/>
      <c r="P431" s="273"/>
      <c r="Q431" s="273"/>
      <c r="R431" s="273"/>
      <c r="S431" s="273"/>
      <c r="T431" s="274"/>
      <c r="AT431" s="275" t="s">
        <v>145</v>
      </c>
      <c r="AU431" s="275" t="s">
        <v>87</v>
      </c>
      <c r="AV431" s="13" t="s">
        <v>84</v>
      </c>
      <c r="AW431" s="13" t="s">
        <v>40</v>
      </c>
      <c r="AX431" s="13" t="s">
        <v>76</v>
      </c>
      <c r="AY431" s="275" t="s">
        <v>136</v>
      </c>
    </row>
    <row r="432" s="11" customFormat="1">
      <c r="B432" s="234"/>
      <c r="C432" s="235"/>
      <c r="D432" s="236" t="s">
        <v>145</v>
      </c>
      <c r="E432" s="237" t="s">
        <v>31</v>
      </c>
      <c r="F432" s="238" t="s">
        <v>895</v>
      </c>
      <c r="G432" s="235"/>
      <c r="H432" s="239">
        <v>58.575000000000003</v>
      </c>
      <c r="I432" s="240"/>
      <c r="J432" s="235"/>
      <c r="K432" s="235"/>
      <c r="L432" s="241"/>
      <c r="M432" s="242"/>
      <c r="N432" s="243"/>
      <c r="O432" s="243"/>
      <c r="P432" s="243"/>
      <c r="Q432" s="243"/>
      <c r="R432" s="243"/>
      <c r="S432" s="243"/>
      <c r="T432" s="244"/>
      <c r="AT432" s="245" t="s">
        <v>145</v>
      </c>
      <c r="AU432" s="245" t="s">
        <v>87</v>
      </c>
      <c r="AV432" s="11" t="s">
        <v>87</v>
      </c>
      <c r="AW432" s="11" t="s">
        <v>40</v>
      </c>
      <c r="AX432" s="11" t="s">
        <v>84</v>
      </c>
      <c r="AY432" s="245" t="s">
        <v>136</v>
      </c>
    </row>
    <row r="433" s="10" customFormat="1" ht="29.88" customHeight="1">
      <c r="B433" s="206"/>
      <c r="C433" s="207"/>
      <c r="D433" s="208" t="s">
        <v>75</v>
      </c>
      <c r="E433" s="220" t="s">
        <v>171</v>
      </c>
      <c r="F433" s="220" t="s">
        <v>896</v>
      </c>
      <c r="G433" s="207"/>
      <c r="H433" s="207"/>
      <c r="I433" s="210"/>
      <c r="J433" s="221">
        <f>BK433</f>
        <v>0</v>
      </c>
      <c r="K433" s="207"/>
      <c r="L433" s="212"/>
      <c r="M433" s="213"/>
      <c r="N433" s="214"/>
      <c r="O433" s="214"/>
      <c r="P433" s="215">
        <f>SUM(P434:P456)</f>
        <v>0</v>
      </c>
      <c r="Q433" s="214"/>
      <c r="R433" s="215">
        <f>SUM(R434:R456)</f>
        <v>0.0090123200000000007</v>
      </c>
      <c r="S433" s="214"/>
      <c r="T433" s="216">
        <f>SUM(T434:T456)</f>
        <v>0</v>
      </c>
      <c r="AR433" s="217" t="s">
        <v>84</v>
      </c>
      <c r="AT433" s="218" t="s">
        <v>75</v>
      </c>
      <c r="AU433" s="218" t="s">
        <v>84</v>
      </c>
      <c r="AY433" s="217" t="s">
        <v>136</v>
      </c>
      <c r="BK433" s="219">
        <f>SUM(BK434:BK456)</f>
        <v>0</v>
      </c>
    </row>
    <row r="434" s="1" customFormat="1" ht="16.5" customHeight="1">
      <c r="B434" s="47"/>
      <c r="C434" s="222" t="s">
        <v>897</v>
      </c>
      <c r="D434" s="222" t="s">
        <v>138</v>
      </c>
      <c r="E434" s="223" t="s">
        <v>898</v>
      </c>
      <c r="F434" s="224" t="s">
        <v>899</v>
      </c>
      <c r="G434" s="225" t="s">
        <v>149</v>
      </c>
      <c r="H434" s="226">
        <v>3.2879999999999998</v>
      </c>
      <c r="I434" s="227"/>
      <c r="J434" s="228">
        <f>ROUND(I434*H434,2)</f>
        <v>0</v>
      </c>
      <c r="K434" s="224" t="s">
        <v>142</v>
      </c>
      <c r="L434" s="73"/>
      <c r="M434" s="229" t="s">
        <v>31</v>
      </c>
      <c r="N434" s="230" t="s">
        <v>47</v>
      </c>
      <c r="O434" s="48"/>
      <c r="P434" s="231">
        <f>O434*H434</f>
        <v>0</v>
      </c>
      <c r="Q434" s="231">
        <v>0.00042000000000000002</v>
      </c>
      <c r="R434" s="231">
        <f>Q434*H434</f>
        <v>0.0013809599999999999</v>
      </c>
      <c r="S434" s="231">
        <v>0</v>
      </c>
      <c r="T434" s="232">
        <f>S434*H434</f>
        <v>0</v>
      </c>
      <c r="AR434" s="24" t="s">
        <v>143</v>
      </c>
      <c r="AT434" s="24" t="s">
        <v>138</v>
      </c>
      <c r="AU434" s="24" t="s">
        <v>87</v>
      </c>
      <c r="AY434" s="24" t="s">
        <v>136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24" t="s">
        <v>84</v>
      </c>
      <c r="BK434" s="233">
        <f>ROUND(I434*H434,2)</f>
        <v>0</v>
      </c>
      <c r="BL434" s="24" t="s">
        <v>143</v>
      </c>
      <c r="BM434" s="24" t="s">
        <v>900</v>
      </c>
    </row>
    <row r="435" s="1" customFormat="1">
      <c r="B435" s="47"/>
      <c r="C435" s="75"/>
      <c r="D435" s="236" t="s">
        <v>151</v>
      </c>
      <c r="E435" s="75"/>
      <c r="F435" s="246" t="s">
        <v>901</v>
      </c>
      <c r="G435" s="75"/>
      <c r="H435" s="75"/>
      <c r="I435" s="192"/>
      <c r="J435" s="75"/>
      <c r="K435" s="75"/>
      <c r="L435" s="73"/>
      <c r="M435" s="247"/>
      <c r="N435" s="48"/>
      <c r="O435" s="48"/>
      <c r="P435" s="48"/>
      <c r="Q435" s="48"/>
      <c r="R435" s="48"/>
      <c r="S435" s="48"/>
      <c r="T435" s="96"/>
      <c r="AT435" s="24" t="s">
        <v>151</v>
      </c>
      <c r="AU435" s="24" t="s">
        <v>87</v>
      </c>
    </row>
    <row r="436" s="13" customFormat="1">
      <c r="B436" s="266"/>
      <c r="C436" s="267"/>
      <c r="D436" s="236" t="s">
        <v>145</v>
      </c>
      <c r="E436" s="268" t="s">
        <v>31</v>
      </c>
      <c r="F436" s="269" t="s">
        <v>619</v>
      </c>
      <c r="G436" s="267"/>
      <c r="H436" s="268" t="s">
        <v>31</v>
      </c>
      <c r="I436" s="270"/>
      <c r="J436" s="267"/>
      <c r="K436" s="267"/>
      <c r="L436" s="271"/>
      <c r="M436" s="272"/>
      <c r="N436" s="273"/>
      <c r="O436" s="273"/>
      <c r="P436" s="273"/>
      <c r="Q436" s="273"/>
      <c r="R436" s="273"/>
      <c r="S436" s="273"/>
      <c r="T436" s="274"/>
      <c r="AT436" s="275" t="s">
        <v>145</v>
      </c>
      <c r="AU436" s="275" t="s">
        <v>87</v>
      </c>
      <c r="AV436" s="13" t="s">
        <v>84</v>
      </c>
      <c r="AW436" s="13" t="s">
        <v>40</v>
      </c>
      <c r="AX436" s="13" t="s">
        <v>76</v>
      </c>
      <c r="AY436" s="275" t="s">
        <v>136</v>
      </c>
    </row>
    <row r="437" s="11" customFormat="1">
      <c r="B437" s="234"/>
      <c r="C437" s="235"/>
      <c r="D437" s="236" t="s">
        <v>145</v>
      </c>
      <c r="E437" s="237" t="s">
        <v>31</v>
      </c>
      <c r="F437" s="238" t="s">
        <v>902</v>
      </c>
      <c r="G437" s="235"/>
      <c r="H437" s="239">
        <v>0.71999999999999997</v>
      </c>
      <c r="I437" s="240"/>
      <c r="J437" s="235"/>
      <c r="K437" s="235"/>
      <c r="L437" s="241"/>
      <c r="M437" s="242"/>
      <c r="N437" s="243"/>
      <c r="O437" s="243"/>
      <c r="P437" s="243"/>
      <c r="Q437" s="243"/>
      <c r="R437" s="243"/>
      <c r="S437" s="243"/>
      <c r="T437" s="244"/>
      <c r="AT437" s="245" t="s">
        <v>145</v>
      </c>
      <c r="AU437" s="245" t="s">
        <v>87</v>
      </c>
      <c r="AV437" s="11" t="s">
        <v>87</v>
      </c>
      <c r="AW437" s="11" t="s">
        <v>40</v>
      </c>
      <c r="AX437" s="11" t="s">
        <v>76</v>
      </c>
      <c r="AY437" s="245" t="s">
        <v>136</v>
      </c>
    </row>
    <row r="438" s="11" customFormat="1">
      <c r="B438" s="234"/>
      <c r="C438" s="235"/>
      <c r="D438" s="236" t="s">
        <v>145</v>
      </c>
      <c r="E438" s="237" t="s">
        <v>31</v>
      </c>
      <c r="F438" s="238" t="s">
        <v>903</v>
      </c>
      <c r="G438" s="235"/>
      <c r="H438" s="239">
        <v>0.71999999999999997</v>
      </c>
      <c r="I438" s="240"/>
      <c r="J438" s="235"/>
      <c r="K438" s="235"/>
      <c r="L438" s="241"/>
      <c r="M438" s="242"/>
      <c r="N438" s="243"/>
      <c r="O438" s="243"/>
      <c r="P438" s="243"/>
      <c r="Q438" s="243"/>
      <c r="R438" s="243"/>
      <c r="S438" s="243"/>
      <c r="T438" s="244"/>
      <c r="AT438" s="245" t="s">
        <v>145</v>
      </c>
      <c r="AU438" s="245" t="s">
        <v>87</v>
      </c>
      <c r="AV438" s="11" t="s">
        <v>87</v>
      </c>
      <c r="AW438" s="11" t="s">
        <v>40</v>
      </c>
      <c r="AX438" s="11" t="s">
        <v>76</v>
      </c>
      <c r="AY438" s="245" t="s">
        <v>136</v>
      </c>
    </row>
    <row r="439" s="11" customFormat="1">
      <c r="B439" s="234"/>
      <c r="C439" s="235"/>
      <c r="D439" s="236" t="s">
        <v>145</v>
      </c>
      <c r="E439" s="237" t="s">
        <v>31</v>
      </c>
      <c r="F439" s="238" t="s">
        <v>904</v>
      </c>
      <c r="G439" s="235"/>
      <c r="H439" s="239">
        <v>0.49199999999999999</v>
      </c>
      <c r="I439" s="240"/>
      <c r="J439" s="235"/>
      <c r="K439" s="235"/>
      <c r="L439" s="241"/>
      <c r="M439" s="242"/>
      <c r="N439" s="243"/>
      <c r="O439" s="243"/>
      <c r="P439" s="243"/>
      <c r="Q439" s="243"/>
      <c r="R439" s="243"/>
      <c r="S439" s="243"/>
      <c r="T439" s="244"/>
      <c r="AT439" s="245" t="s">
        <v>145</v>
      </c>
      <c r="AU439" s="245" t="s">
        <v>87</v>
      </c>
      <c r="AV439" s="11" t="s">
        <v>87</v>
      </c>
      <c r="AW439" s="11" t="s">
        <v>40</v>
      </c>
      <c r="AX439" s="11" t="s">
        <v>76</v>
      </c>
      <c r="AY439" s="245" t="s">
        <v>136</v>
      </c>
    </row>
    <row r="440" s="11" customFormat="1">
      <c r="B440" s="234"/>
      <c r="C440" s="235"/>
      <c r="D440" s="236" t="s">
        <v>145</v>
      </c>
      <c r="E440" s="237" t="s">
        <v>31</v>
      </c>
      <c r="F440" s="238" t="s">
        <v>905</v>
      </c>
      <c r="G440" s="235"/>
      <c r="H440" s="239">
        <v>0.432</v>
      </c>
      <c r="I440" s="240"/>
      <c r="J440" s="235"/>
      <c r="K440" s="235"/>
      <c r="L440" s="241"/>
      <c r="M440" s="242"/>
      <c r="N440" s="243"/>
      <c r="O440" s="243"/>
      <c r="P440" s="243"/>
      <c r="Q440" s="243"/>
      <c r="R440" s="243"/>
      <c r="S440" s="243"/>
      <c r="T440" s="244"/>
      <c r="AT440" s="245" t="s">
        <v>145</v>
      </c>
      <c r="AU440" s="245" t="s">
        <v>87</v>
      </c>
      <c r="AV440" s="11" t="s">
        <v>87</v>
      </c>
      <c r="AW440" s="11" t="s">
        <v>40</v>
      </c>
      <c r="AX440" s="11" t="s">
        <v>76</v>
      </c>
      <c r="AY440" s="245" t="s">
        <v>136</v>
      </c>
    </row>
    <row r="441" s="11" customFormat="1">
      <c r="B441" s="234"/>
      <c r="C441" s="235"/>
      <c r="D441" s="236" t="s">
        <v>145</v>
      </c>
      <c r="E441" s="237" t="s">
        <v>31</v>
      </c>
      <c r="F441" s="238" t="s">
        <v>906</v>
      </c>
      <c r="G441" s="235"/>
      <c r="H441" s="239">
        <v>0.432</v>
      </c>
      <c r="I441" s="240"/>
      <c r="J441" s="235"/>
      <c r="K441" s="235"/>
      <c r="L441" s="241"/>
      <c r="M441" s="242"/>
      <c r="N441" s="243"/>
      <c r="O441" s="243"/>
      <c r="P441" s="243"/>
      <c r="Q441" s="243"/>
      <c r="R441" s="243"/>
      <c r="S441" s="243"/>
      <c r="T441" s="244"/>
      <c r="AT441" s="245" t="s">
        <v>145</v>
      </c>
      <c r="AU441" s="245" t="s">
        <v>87</v>
      </c>
      <c r="AV441" s="11" t="s">
        <v>87</v>
      </c>
      <c r="AW441" s="11" t="s">
        <v>40</v>
      </c>
      <c r="AX441" s="11" t="s">
        <v>76</v>
      </c>
      <c r="AY441" s="245" t="s">
        <v>136</v>
      </c>
    </row>
    <row r="442" s="11" customFormat="1">
      <c r="B442" s="234"/>
      <c r="C442" s="235"/>
      <c r="D442" s="236" t="s">
        <v>145</v>
      </c>
      <c r="E442" s="237" t="s">
        <v>31</v>
      </c>
      <c r="F442" s="238" t="s">
        <v>907</v>
      </c>
      <c r="G442" s="235"/>
      <c r="H442" s="239">
        <v>0.49199999999999999</v>
      </c>
      <c r="I442" s="240"/>
      <c r="J442" s="235"/>
      <c r="K442" s="235"/>
      <c r="L442" s="241"/>
      <c r="M442" s="242"/>
      <c r="N442" s="243"/>
      <c r="O442" s="243"/>
      <c r="P442" s="243"/>
      <c r="Q442" s="243"/>
      <c r="R442" s="243"/>
      <c r="S442" s="243"/>
      <c r="T442" s="244"/>
      <c r="AT442" s="245" t="s">
        <v>145</v>
      </c>
      <c r="AU442" s="245" t="s">
        <v>87</v>
      </c>
      <c r="AV442" s="11" t="s">
        <v>87</v>
      </c>
      <c r="AW442" s="11" t="s">
        <v>40</v>
      </c>
      <c r="AX442" s="11" t="s">
        <v>76</v>
      </c>
      <c r="AY442" s="245" t="s">
        <v>136</v>
      </c>
    </row>
    <row r="443" s="12" customFormat="1">
      <c r="B443" s="251"/>
      <c r="C443" s="252"/>
      <c r="D443" s="236" t="s">
        <v>145</v>
      </c>
      <c r="E443" s="253" t="s">
        <v>31</v>
      </c>
      <c r="F443" s="254" t="s">
        <v>215</v>
      </c>
      <c r="G443" s="252"/>
      <c r="H443" s="255">
        <v>3.2879999999999998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AT443" s="261" t="s">
        <v>145</v>
      </c>
      <c r="AU443" s="261" t="s">
        <v>87</v>
      </c>
      <c r="AV443" s="12" t="s">
        <v>143</v>
      </c>
      <c r="AW443" s="12" t="s">
        <v>40</v>
      </c>
      <c r="AX443" s="12" t="s">
        <v>84</v>
      </c>
      <c r="AY443" s="261" t="s">
        <v>136</v>
      </c>
    </row>
    <row r="444" s="1" customFormat="1" ht="16.5" customHeight="1">
      <c r="B444" s="47"/>
      <c r="C444" s="222" t="s">
        <v>908</v>
      </c>
      <c r="D444" s="222" t="s">
        <v>138</v>
      </c>
      <c r="E444" s="223" t="s">
        <v>909</v>
      </c>
      <c r="F444" s="224" t="s">
        <v>910</v>
      </c>
      <c r="G444" s="225" t="s">
        <v>149</v>
      </c>
      <c r="H444" s="226">
        <v>8.7680000000000007</v>
      </c>
      <c r="I444" s="227"/>
      <c r="J444" s="228">
        <f>ROUND(I444*H444,2)</f>
        <v>0</v>
      </c>
      <c r="K444" s="224" t="s">
        <v>142</v>
      </c>
      <c r="L444" s="73"/>
      <c r="M444" s="229" t="s">
        <v>31</v>
      </c>
      <c r="N444" s="230" t="s">
        <v>47</v>
      </c>
      <c r="O444" s="48"/>
      <c r="P444" s="231">
        <f>O444*H444</f>
        <v>0</v>
      </c>
      <c r="Q444" s="231">
        <v>0.00051999999999999995</v>
      </c>
      <c r="R444" s="231">
        <f>Q444*H444</f>
        <v>0.0045593600000000001</v>
      </c>
      <c r="S444" s="231">
        <v>0</v>
      </c>
      <c r="T444" s="232">
        <f>S444*H444</f>
        <v>0</v>
      </c>
      <c r="AR444" s="24" t="s">
        <v>143</v>
      </c>
      <c r="AT444" s="24" t="s">
        <v>138</v>
      </c>
      <c r="AU444" s="24" t="s">
        <v>87</v>
      </c>
      <c r="AY444" s="24" t="s">
        <v>136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24" t="s">
        <v>84</v>
      </c>
      <c r="BK444" s="233">
        <f>ROUND(I444*H444,2)</f>
        <v>0</v>
      </c>
      <c r="BL444" s="24" t="s">
        <v>143</v>
      </c>
      <c r="BM444" s="24" t="s">
        <v>911</v>
      </c>
    </row>
    <row r="445" s="1" customFormat="1">
      <c r="B445" s="47"/>
      <c r="C445" s="75"/>
      <c r="D445" s="236" t="s">
        <v>151</v>
      </c>
      <c r="E445" s="75"/>
      <c r="F445" s="246" t="s">
        <v>912</v>
      </c>
      <c r="G445" s="75"/>
      <c r="H445" s="75"/>
      <c r="I445" s="192"/>
      <c r="J445" s="75"/>
      <c r="K445" s="75"/>
      <c r="L445" s="73"/>
      <c r="M445" s="247"/>
      <c r="N445" s="48"/>
      <c r="O445" s="48"/>
      <c r="P445" s="48"/>
      <c r="Q445" s="48"/>
      <c r="R445" s="48"/>
      <c r="S445" s="48"/>
      <c r="T445" s="96"/>
      <c r="AT445" s="24" t="s">
        <v>151</v>
      </c>
      <c r="AU445" s="24" t="s">
        <v>87</v>
      </c>
    </row>
    <row r="446" s="13" customFormat="1">
      <c r="B446" s="266"/>
      <c r="C446" s="267"/>
      <c r="D446" s="236" t="s">
        <v>145</v>
      </c>
      <c r="E446" s="268" t="s">
        <v>31</v>
      </c>
      <c r="F446" s="269" t="s">
        <v>619</v>
      </c>
      <c r="G446" s="267"/>
      <c r="H446" s="268" t="s">
        <v>31</v>
      </c>
      <c r="I446" s="270"/>
      <c r="J446" s="267"/>
      <c r="K446" s="267"/>
      <c r="L446" s="271"/>
      <c r="M446" s="272"/>
      <c r="N446" s="273"/>
      <c r="O446" s="273"/>
      <c r="P446" s="273"/>
      <c r="Q446" s="273"/>
      <c r="R446" s="273"/>
      <c r="S446" s="273"/>
      <c r="T446" s="274"/>
      <c r="AT446" s="275" t="s">
        <v>145</v>
      </c>
      <c r="AU446" s="275" t="s">
        <v>87</v>
      </c>
      <c r="AV446" s="13" t="s">
        <v>84</v>
      </c>
      <c r="AW446" s="13" t="s">
        <v>40</v>
      </c>
      <c r="AX446" s="13" t="s">
        <v>76</v>
      </c>
      <c r="AY446" s="275" t="s">
        <v>136</v>
      </c>
    </row>
    <row r="447" s="11" customFormat="1">
      <c r="B447" s="234"/>
      <c r="C447" s="235"/>
      <c r="D447" s="236" t="s">
        <v>145</v>
      </c>
      <c r="E447" s="237" t="s">
        <v>31</v>
      </c>
      <c r="F447" s="238" t="s">
        <v>913</v>
      </c>
      <c r="G447" s="235"/>
      <c r="H447" s="239">
        <v>1.9199999999999999</v>
      </c>
      <c r="I447" s="240"/>
      <c r="J447" s="235"/>
      <c r="K447" s="235"/>
      <c r="L447" s="241"/>
      <c r="M447" s="242"/>
      <c r="N447" s="243"/>
      <c r="O447" s="243"/>
      <c r="P447" s="243"/>
      <c r="Q447" s="243"/>
      <c r="R447" s="243"/>
      <c r="S447" s="243"/>
      <c r="T447" s="244"/>
      <c r="AT447" s="245" t="s">
        <v>145</v>
      </c>
      <c r="AU447" s="245" t="s">
        <v>87</v>
      </c>
      <c r="AV447" s="11" t="s">
        <v>87</v>
      </c>
      <c r="AW447" s="11" t="s">
        <v>40</v>
      </c>
      <c r="AX447" s="11" t="s">
        <v>76</v>
      </c>
      <c r="AY447" s="245" t="s">
        <v>136</v>
      </c>
    </row>
    <row r="448" s="11" customFormat="1">
      <c r="B448" s="234"/>
      <c r="C448" s="235"/>
      <c r="D448" s="236" t="s">
        <v>145</v>
      </c>
      <c r="E448" s="237" t="s">
        <v>31</v>
      </c>
      <c r="F448" s="238" t="s">
        <v>914</v>
      </c>
      <c r="G448" s="235"/>
      <c r="H448" s="239">
        <v>1.9199999999999999</v>
      </c>
      <c r="I448" s="240"/>
      <c r="J448" s="235"/>
      <c r="K448" s="235"/>
      <c r="L448" s="241"/>
      <c r="M448" s="242"/>
      <c r="N448" s="243"/>
      <c r="O448" s="243"/>
      <c r="P448" s="243"/>
      <c r="Q448" s="243"/>
      <c r="R448" s="243"/>
      <c r="S448" s="243"/>
      <c r="T448" s="244"/>
      <c r="AT448" s="245" t="s">
        <v>145</v>
      </c>
      <c r="AU448" s="245" t="s">
        <v>87</v>
      </c>
      <c r="AV448" s="11" t="s">
        <v>87</v>
      </c>
      <c r="AW448" s="11" t="s">
        <v>40</v>
      </c>
      <c r="AX448" s="11" t="s">
        <v>76</v>
      </c>
      <c r="AY448" s="245" t="s">
        <v>136</v>
      </c>
    </row>
    <row r="449" s="11" customFormat="1">
      <c r="B449" s="234"/>
      <c r="C449" s="235"/>
      <c r="D449" s="236" t="s">
        <v>145</v>
      </c>
      <c r="E449" s="237" t="s">
        <v>31</v>
      </c>
      <c r="F449" s="238" t="s">
        <v>915</v>
      </c>
      <c r="G449" s="235"/>
      <c r="H449" s="239">
        <v>1.3120000000000001</v>
      </c>
      <c r="I449" s="240"/>
      <c r="J449" s="235"/>
      <c r="K449" s="235"/>
      <c r="L449" s="241"/>
      <c r="M449" s="242"/>
      <c r="N449" s="243"/>
      <c r="O449" s="243"/>
      <c r="P449" s="243"/>
      <c r="Q449" s="243"/>
      <c r="R449" s="243"/>
      <c r="S449" s="243"/>
      <c r="T449" s="244"/>
      <c r="AT449" s="245" t="s">
        <v>145</v>
      </c>
      <c r="AU449" s="245" t="s">
        <v>87</v>
      </c>
      <c r="AV449" s="11" t="s">
        <v>87</v>
      </c>
      <c r="AW449" s="11" t="s">
        <v>40</v>
      </c>
      <c r="AX449" s="11" t="s">
        <v>76</v>
      </c>
      <c r="AY449" s="245" t="s">
        <v>136</v>
      </c>
    </row>
    <row r="450" s="11" customFormat="1">
      <c r="B450" s="234"/>
      <c r="C450" s="235"/>
      <c r="D450" s="236" t="s">
        <v>145</v>
      </c>
      <c r="E450" s="237" t="s">
        <v>31</v>
      </c>
      <c r="F450" s="238" t="s">
        <v>916</v>
      </c>
      <c r="G450" s="235"/>
      <c r="H450" s="239">
        <v>1.1519999999999999</v>
      </c>
      <c r="I450" s="240"/>
      <c r="J450" s="235"/>
      <c r="K450" s="235"/>
      <c r="L450" s="241"/>
      <c r="M450" s="242"/>
      <c r="N450" s="243"/>
      <c r="O450" s="243"/>
      <c r="P450" s="243"/>
      <c r="Q450" s="243"/>
      <c r="R450" s="243"/>
      <c r="S450" s="243"/>
      <c r="T450" s="244"/>
      <c r="AT450" s="245" t="s">
        <v>145</v>
      </c>
      <c r="AU450" s="245" t="s">
        <v>87</v>
      </c>
      <c r="AV450" s="11" t="s">
        <v>87</v>
      </c>
      <c r="AW450" s="11" t="s">
        <v>40</v>
      </c>
      <c r="AX450" s="11" t="s">
        <v>76</v>
      </c>
      <c r="AY450" s="245" t="s">
        <v>136</v>
      </c>
    </row>
    <row r="451" s="11" customFormat="1">
      <c r="B451" s="234"/>
      <c r="C451" s="235"/>
      <c r="D451" s="236" t="s">
        <v>145</v>
      </c>
      <c r="E451" s="237" t="s">
        <v>31</v>
      </c>
      <c r="F451" s="238" t="s">
        <v>917</v>
      </c>
      <c r="G451" s="235"/>
      <c r="H451" s="239">
        <v>1.1519999999999999</v>
      </c>
      <c r="I451" s="240"/>
      <c r="J451" s="235"/>
      <c r="K451" s="235"/>
      <c r="L451" s="241"/>
      <c r="M451" s="242"/>
      <c r="N451" s="243"/>
      <c r="O451" s="243"/>
      <c r="P451" s="243"/>
      <c r="Q451" s="243"/>
      <c r="R451" s="243"/>
      <c r="S451" s="243"/>
      <c r="T451" s="244"/>
      <c r="AT451" s="245" t="s">
        <v>145</v>
      </c>
      <c r="AU451" s="245" t="s">
        <v>87</v>
      </c>
      <c r="AV451" s="11" t="s">
        <v>87</v>
      </c>
      <c r="AW451" s="11" t="s">
        <v>40</v>
      </c>
      <c r="AX451" s="11" t="s">
        <v>76</v>
      </c>
      <c r="AY451" s="245" t="s">
        <v>136</v>
      </c>
    </row>
    <row r="452" s="11" customFormat="1">
      <c r="B452" s="234"/>
      <c r="C452" s="235"/>
      <c r="D452" s="236" t="s">
        <v>145</v>
      </c>
      <c r="E452" s="237" t="s">
        <v>31</v>
      </c>
      <c r="F452" s="238" t="s">
        <v>918</v>
      </c>
      <c r="G452" s="235"/>
      <c r="H452" s="239">
        <v>1.3120000000000001</v>
      </c>
      <c r="I452" s="240"/>
      <c r="J452" s="235"/>
      <c r="K452" s="235"/>
      <c r="L452" s="241"/>
      <c r="M452" s="242"/>
      <c r="N452" s="243"/>
      <c r="O452" s="243"/>
      <c r="P452" s="243"/>
      <c r="Q452" s="243"/>
      <c r="R452" s="243"/>
      <c r="S452" s="243"/>
      <c r="T452" s="244"/>
      <c r="AT452" s="245" t="s">
        <v>145</v>
      </c>
      <c r="AU452" s="245" t="s">
        <v>87</v>
      </c>
      <c r="AV452" s="11" t="s">
        <v>87</v>
      </c>
      <c r="AW452" s="11" t="s">
        <v>40</v>
      </c>
      <c r="AX452" s="11" t="s">
        <v>76</v>
      </c>
      <c r="AY452" s="245" t="s">
        <v>136</v>
      </c>
    </row>
    <row r="453" s="12" customFormat="1">
      <c r="B453" s="251"/>
      <c r="C453" s="252"/>
      <c r="D453" s="236" t="s">
        <v>145</v>
      </c>
      <c r="E453" s="253" t="s">
        <v>31</v>
      </c>
      <c r="F453" s="254" t="s">
        <v>215</v>
      </c>
      <c r="G453" s="252"/>
      <c r="H453" s="255">
        <v>8.7680000000000007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AT453" s="261" t="s">
        <v>145</v>
      </c>
      <c r="AU453" s="261" t="s">
        <v>87</v>
      </c>
      <c r="AV453" s="12" t="s">
        <v>143</v>
      </c>
      <c r="AW453" s="12" t="s">
        <v>40</v>
      </c>
      <c r="AX453" s="12" t="s">
        <v>84</v>
      </c>
      <c r="AY453" s="261" t="s">
        <v>136</v>
      </c>
    </row>
    <row r="454" s="1" customFormat="1" ht="16.5" customHeight="1">
      <c r="B454" s="47"/>
      <c r="C454" s="222" t="s">
        <v>919</v>
      </c>
      <c r="D454" s="222" t="s">
        <v>138</v>
      </c>
      <c r="E454" s="223" t="s">
        <v>920</v>
      </c>
      <c r="F454" s="224" t="s">
        <v>921</v>
      </c>
      <c r="G454" s="225" t="s">
        <v>149</v>
      </c>
      <c r="H454" s="226">
        <v>3.8399999999999999</v>
      </c>
      <c r="I454" s="227"/>
      <c r="J454" s="228">
        <f>ROUND(I454*H454,2)</f>
        <v>0</v>
      </c>
      <c r="K454" s="224" t="s">
        <v>31</v>
      </c>
      <c r="L454" s="73"/>
      <c r="M454" s="229" t="s">
        <v>31</v>
      </c>
      <c r="N454" s="230" t="s">
        <v>47</v>
      </c>
      <c r="O454" s="48"/>
      <c r="P454" s="231">
        <f>O454*H454</f>
        <v>0</v>
      </c>
      <c r="Q454" s="231">
        <v>0.00080000000000000004</v>
      </c>
      <c r="R454" s="231">
        <f>Q454*H454</f>
        <v>0.0030720000000000001</v>
      </c>
      <c r="S454" s="231">
        <v>0</v>
      </c>
      <c r="T454" s="232">
        <f>S454*H454</f>
        <v>0</v>
      </c>
      <c r="AR454" s="24" t="s">
        <v>143</v>
      </c>
      <c r="AT454" s="24" t="s">
        <v>138</v>
      </c>
      <c r="AU454" s="24" t="s">
        <v>87</v>
      </c>
      <c r="AY454" s="24" t="s">
        <v>136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24" t="s">
        <v>84</v>
      </c>
      <c r="BK454" s="233">
        <f>ROUND(I454*H454,2)</f>
        <v>0</v>
      </c>
      <c r="BL454" s="24" t="s">
        <v>143</v>
      </c>
      <c r="BM454" s="24" t="s">
        <v>922</v>
      </c>
    </row>
    <row r="455" s="1" customFormat="1">
      <c r="B455" s="47"/>
      <c r="C455" s="75"/>
      <c r="D455" s="236" t="s">
        <v>151</v>
      </c>
      <c r="E455" s="75"/>
      <c r="F455" s="246" t="s">
        <v>923</v>
      </c>
      <c r="G455" s="75"/>
      <c r="H455" s="75"/>
      <c r="I455" s="192"/>
      <c r="J455" s="75"/>
      <c r="K455" s="75"/>
      <c r="L455" s="73"/>
      <c r="M455" s="247"/>
      <c r="N455" s="48"/>
      <c r="O455" s="48"/>
      <c r="P455" s="48"/>
      <c r="Q455" s="48"/>
      <c r="R455" s="48"/>
      <c r="S455" s="48"/>
      <c r="T455" s="96"/>
      <c r="AT455" s="24" t="s">
        <v>151</v>
      </c>
      <c r="AU455" s="24" t="s">
        <v>87</v>
      </c>
    </row>
    <row r="456" s="11" customFormat="1">
      <c r="B456" s="234"/>
      <c r="C456" s="235"/>
      <c r="D456" s="236" t="s">
        <v>145</v>
      </c>
      <c r="E456" s="237" t="s">
        <v>31</v>
      </c>
      <c r="F456" s="238" t="s">
        <v>924</v>
      </c>
      <c r="G456" s="235"/>
      <c r="H456" s="239">
        <v>3.8399999999999999</v>
      </c>
      <c r="I456" s="240"/>
      <c r="J456" s="235"/>
      <c r="K456" s="235"/>
      <c r="L456" s="241"/>
      <c r="M456" s="242"/>
      <c r="N456" s="243"/>
      <c r="O456" s="243"/>
      <c r="P456" s="243"/>
      <c r="Q456" s="243"/>
      <c r="R456" s="243"/>
      <c r="S456" s="243"/>
      <c r="T456" s="244"/>
      <c r="AT456" s="245" t="s">
        <v>145</v>
      </c>
      <c r="AU456" s="245" t="s">
        <v>87</v>
      </c>
      <c r="AV456" s="11" t="s">
        <v>87</v>
      </c>
      <c r="AW456" s="11" t="s">
        <v>40</v>
      </c>
      <c r="AX456" s="11" t="s">
        <v>84</v>
      </c>
      <c r="AY456" s="245" t="s">
        <v>136</v>
      </c>
    </row>
    <row r="457" s="10" customFormat="1" ht="29.88" customHeight="1">
      <c r="B457" s="206"/>
      <c r="C457" s="207"/>
      <c r="D457" s="208" t="s">
        <v>75</v>
      </c>
      <c r="E457" s="220" t="s">
        <v>177</v>
      </c>
      <c r="F457" s="220" t="s">
        <v>178</v>
      </c>
      <c r="G457" s="207"/>
      <c r="H457" s="207"/>
      <c r="I457" s="210"/>
      <c r="J457" s="221">
        <f>BK457</f>
        <v>0</v>
      </c>
      <c r="K457" s="207"/>
      <c r="L457" s="212"/>
      <c r="M457" s="213"/>
      <c r="N457" s="214"/>
      <c r="O457" s="214"/>
      <c r="P457" s="215">
        <f>SUM(P458:P567)</f>
        <v>0</v>
      </c>
      <c r="Q457" s="214"/>
      <c r="R457" s="215">
        <f>SUM(R458:R567)</f>
        <v>48.123382360000001</v>
      </c>
      <c r="S457" s="214"/>
      <c r="T457" s="216">
        <f>SUM(T458:T567)</f>
        <v>190.17289</v>
      </c>
      <c r="AR457" s="217" t="s">
        <v>84</v>
      </c>
      <c r="AT457" s="218" t="s">
        <v>75</v>
      </c>
      <c r="AU457" s="218" t="s">
        <v>84</v>
      </c>
      <c r="AY457" s="217" t="s">
        <v>136</v>
      </c>
      <c r="BK457" s="219">
        <f>SUM(BK458:BK567)</f>
        <v>0</v>
      </c>
    </row>
    <row r="458" s="1" customFormat="1" ht="25.5" customHeight="1">
      <c r="B458" s="47"/>
      <c r="C458" s="222" t="s">
        <v>925</v>
      </c>
      <c r="D458" s="222" t="s">
        <v>138</v>
      </c>
      <c r="E458" s="223" t="s">
        <v>926</v>
      </c>
      <c r="F458" s="224" t="s">
        <v>927</v>
      </c>
      <c r="G458" s="225" t="s">
        <v>182</v>
      </c>
      <c r="H458" s="226">
        <v>91</v>
      </c>
      <c r="I458" s="227"/>
      <c r="J458" s="228">
        <f>ROUND(I458*H458,2)</f>
        <v>0</v>
      </c>
      <c r="K458" s="224" t="s">
        <v>142</v>
      </c>
      <c r="L458" s="73"/>
      <c r="M458" s="229" t="s">
        <v>31</v>
      </c>
      <c r="N458" s="230" t="s">
        <v>47</v>
      </c>
      <c r="O458" s="48"/>
      <c r="P458" s="231">
        <f>O458*H458</f>
        <v>0</v>
      </c>
      <c r="Q458" s="231">
        <v>0.028299999999999999</v>
      </c>
      <c r="R458" s="231">
        <f>Q458*H458</f>
        <v>2.5752999999999999</v>
      </c>
      <c r="S458" s="231">
        <v>0</v>
      </c>
      <c r="T458" s="232">
        <f>S458*H458</f>
        <v>0</v>
      </c>
      <c r="AR458" s="24" t="s">
        <v>143</v>
      </c>
      <c r="AT458" s="24" t="s">
        <v>138</v>
      </c>
      <c r="AU458" s="24" t="s">
        <v>87</v>
      </c>
      <c r="AY458" s="24" t="s">
        <v>136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24" t="s">
        <v>84</v>
      </c>
      <c r="BK458" s="233">
        <f>ROUND(I458*H458,2)</f>
        <v>0</v>
      </c>
      <c r="BL458" s="24" t="s">
        <v>143</v>
      </c>
      <c r="BM458" s="24" t="s">
        <v>928</v>
      </c>
    </row>
    <row r="459" s="11" customFormat="1">
      <c r="B459" s="234"/>
      <c r="C459" s="235"/>
      <c r="D459" s="236" t="s">
        <v>145</v>
      </c>
      <c r="E459" s="237" t="s">
        <v>31</v>
      </c>
      <c r="F459" s="238" t="s">
        <v>929</v>
      </c>
      <c r="G459" s="235"/>
      <c r="H459" s="239">
        <v>91</v>
      </c>
      <c r="I459" s="240"/>
      <c r="J459" s="235"/>
      <c r="K459" s="235"/>
      <c r="L459" s="241"/>
      <c r="M459" s="242"/>
      <c r="N459" s="243"/>
      <c r="O459" s="243"/>
      <c r="P459" s="243"/>
      <c r="Q459" s="243"/>
      <c r="R459" s="243"/>
      <c r="S459" s="243"/>
      <c r="T459" s="244"/>
      <c r="AT459" s="245" t="s">
        <v>145</v>
      </c>
      <c r="AU459" s="245" t="s">
        <v>87</v>
      </c>
      <c r="AV459" s="11" t="s">
        <v>87</v>
      </c>
      <c r="AW459" s="11" t="s">
        <v>40</v>
      </c>
      <c r="AX459" s="11" t="s">
        <v>84</v>
      </c>
      <c r="AY459" s="245" t="s">
        <v>136</v>
      </c>
    </row>
    <row r="460" s="1" customFormat="1" ht="25.5" customHeight="1">
      <c r="B460" s="47"/>
      <c r="C460" s="222" t="s">
        <v>930</v>
      </c>
      <c r="D460" s="222" t="s">
        <v>138</v>
      </c>
      <c r="E460" s="223" t="s">
        <v>931</v>
      </c>
      <c r="F460" s="224" t="s">
        <v>932</v>
      </c>
      <c r="G460" s="225" t="s">
        <v>182</v>
      </c>
      <c r="H460" s="226">
        <v>32</v>
      </c>
      <c r="I460" s="227"/>
      <c r="J460" s="228">
        <f>ROUND(I460*H460,2)</f>
        <v>0</v>
      </c>
      <c r="K460" s="224" t="s">
        <v>142</v>
      </c>
      <c r="L460" s="73"/>
      <c r="M460" s="229" t="s">
        <v>31</v>
      </c>
      <c r="N460" s="230" t="s">
        <v>47</v>
      </c>
      <c r="O460" s="48"/>
      <c r="P460" s="231">
        <f>O460*H460</f>
        <v>0</v>
      </c>
      <c r="Q460" s="231">
        <v>0.070550000000000002</v>
      </c>
      <c r="R460" s="231">
        <f>Q460*H460</f>
        <v>2.2576000000000001</v>
      </c>
      <c r="S460" s="231">
        <v>0</v>
      </c>
      <c r="T460" s="232">
        <f>S460*H460</f>
        <v>0</v>
      </c>
      <c r="AR460" s="24" t="s">
        <v>143</v>
      </c>
      <c r="AT460" s="24" t="s">
        <v>138</v>
      </c>
      <c r="AU460" s="24" t="s">
        <v>87</v>
      </c>
      <c r="AY460" s="24" t="s">
        <v>136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24" t="s">
        <v>84</v>
      </c>
      <c r="BK460" s="233">
        <f>ROUND(I460*H460,2)</f>
        <v>0</v>
      </c>
      <c r="BL460" s="24" t="s">
        <v>143</v>
      </c>
      <c r="BM460" s="24" t="s">
        <v>933</v>
      </c>
    </row>
    <row r="461" s="1" customFormat="1">
      <c r="B461" s="47"/>
      <c r="C461" s="75"/>
      <c r="D461" s="236" t="s">
        <v>151</v>
      </c>
      <c r="E461" s="75"/>
      <c r="F461" s="246" t="s">
        <v>934</v>
      </c>
      <c r="G461" s="75"/>
      <c r="H461" s="75"/>
      <c r="I461" s="192"/>
      <c r="J461" s="75"/>
      <c r="K461" s="75"/>
      <c r="L461" s="73"/>
      <c r="M461" s="247"/>
      <c r="N461" s="48"/>
      <c r="O461" s="48"/>
      <c r="P461" s="48"/>
      <c r="Q461" s="48"/>
      <c r="R461" s="48"/>
      <c r="S461" s="48"/>
      <c r="T461" s="96"/>
      <c r="AT461" s="24" t="s">
        <v>151</v>
      </c>
      <c r="AU461" s="24" t="s">
        <v>87</v>
      </c>
    </row>
    <row r="462" s="11" customFormat="1">
      <c r="B462" s="234"/>
      <c r="C462" s="235"/>
      <c r="D462" s="236" t="s">
        <v>145</v>
      </c>
      <c r="E462" s="237" t="s">
        <v>31</v>
      </c>
      <c r="F462" s="238" t="s">
        <v>935</v>
      </c>
      <c r="G462" s="235"/>
      <c r="H462" s="239">
        <v>32</v>
      </c>
      <c r="I462" s="240"/>
      <c r="J462" s="235"/>
      <c r="K462" s="235"/>
      <c r="L462" s="241"/>
      <c r="M462" s="242"/>
      <c r="N462" s="243"/>
      <c r="O462" s="243"/>
      <c r="P462" s="243"/>
      <c r="Q462" s="243"/>
      <c r="R462" s="243"/>
      <c r="S462" s="243"/>
      <c r="T462" s="244"/>
      <c r="AT462" s="245" t="s">
        <v>145</v>
      </c>
      <c r="AU462" s="245" t="s">
        <v>87</v>
      </c>
      <c r="AV462" s="11" t="s">
        <v>87</v>
      </c>
      <c r="AW462" s="11" t="s">
        <v>40</v>
      </c>
      <c r="AX462" s="11" t="s">
        <v>84</v>
      </c>
      <c r="AY462" s="245" t="s">
        <v>136</v>
      </c>
    </row>
    <row r="463" s="1" customFormat="1" ht="25.5" customHeight="1">
      <c r="B463" s="47"/>
      <c r="C463" s="222" t="s">
        <v>936</v>
      </c>
      <c r="D463" s="222" t="s">
        <v>138</v>
      </c>
      <c r="E463" s="223" t="s">
        <v>937</v>
      </c>
      <c r="F463" s="224" t="s">
        <v>938</v>
      </c>
      <c r="G463" s="225" t="s">
        <v>202</v>
      </c>
      <c r="H463" s="226">
        <v>2</v>
      </c>
      <c r="I463" s="227"/>
      <c r="J463" s="228">
        <f>ROUND(I463*H463,2)</f>
        <v>0</v>
      </c>
      <c r="K463" s="224" t="s">
        <v>142</v>
      </c>
      <c r="L463" s="73"/>
      <c r="M463" s="229" t="s">
        <v>31</v>
      </c>
      <c r="N463" s="230" t="s">
        <v>47</v>
      </c>
      <c r="O463" s="48"/>
      <c r="P463" s="231">
        <f>O463*H463</f>
        <v>0</v>
      </c>
      <c r="Q463" s="231">
        <v>0.00069999999999999999</v>
      </c>
      <c r="R463" s="231">
        <f>Q463*H463</f>
        <v>0.0014</v>
      </c>
      <c r="S463" s="231">
        <v>0</v>
      </c>
      <c r="T463" s="232">
        <f>S463*H463</f>
        <v>0</v>
      </c>
      <c r="AR463" s="24" t="s">
        <v>143</v>
      </c>
      <c r="AT463" s="24" t="s">
        <v>138</v>
      </c>
      <c r="AU463" s="24" t="s">
        <v>87</v>
      </c>
      <c r="AY463" s="24" t="s">
        <v>136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24" t="s">
        <v>84</v>
      </c>
      <c r="BK463" s="233">
        <f>ROUND(I463*H463,2)</f>
        <v>0</v>
      </c>
      <c r="BL463" s="24" t="s">
        <v>143</v>
      </c>
      <c r="BM463" s="24" t="s">
        <v>939</v>
      </c>
    </row>
    <row r="464" s="1" customFormat="1">
      <c r="B464" s="47"/>
      <c r="C464" s="75"/>
      <c r="D464" s="236" t="s">
        <v>151</v>
      </c>
      <c r="E464" s="75"/>
      <c r="F464" s="246" t="s">
        <v>940</v>
      </c>
      <c r="G464" s="75"/>
      <c r="H464" s="75"/>
      <c r="I464" s="192"/>
      <c r="J464" s="75"/>
      <c r="K464" s="75"/>
      <c r="L464" s="73"/>
      <c r="M464" s="247"/>
      <c r="N464" s="48"/>
      <c r="O464" s="48"/>
      <c r="P464" s="48"/>
      <c r="Q464" s="48"/>
      <c r="R464" s="48"/>
      <c r="S464" s="48"/>
      <c r="T464" s="96"/>
      <c r="AT464" s="24" t="s">
        <v>151</v>
      </c>
      <c r="AU464" s="24" t="s">
        <v>87</v>
      </c>
    </row>
    <row r="465" s="1" customFormat="1" ht="25.5" customHeight="1">
      <c r="B465" s="47"/>
      <c r="C465" s="276" t="s">
        <v>941</v>
      </c>
      <c r="D465" s="276" t="s">
        <v>442</v>
      </c>
      <c r="E465" s="277" t="s">
        <v>942</v>
      </c>
      <c r="F465" s="278" t="s">
        <v>943</v>
      </c>
      <c r="G465" s="279" t="s">
        <v>202</v>
      </c>
      <c r="H465" s="280">
        <v>2</v>
      </c>
      <c r="I465" s="281"/>
      <c r="J465" s="282">
        <f>ROUND(I465*H465,2)</f>
        <v>0</v>
      </c>
      <c r="K465" s="278" t="s">
        <v>142</v>
      </c>
      <c r="L465" s="283"/>
      <c r="M465" s="284" t="s">
        <v>31</v>
      </c>
      <c r="N465" s="285" t="s">
        <v>47</v>
      </c>
      <c r="O465" s="48"/>
      <c r="P465" s="231">
        <f>O465*H465</f>
        <v>0</v>
      </c>
      <c r="Q465" s="231">
        <v>0.0025000000000000001</v>
      </c>
      <c r="R465" s="231">
        <f>Q465*H465</f>
        <v>0.0050000000000000001</v>
      </c>
      <c r="S465" s="231">
        <v>0</v>
      </c>
      <c r="T465" s="232">
        <f>S465*H465</f>
        <v>0</v>
      </c>
      <c r="AR465" s="24" t="s">
        <v>187</v>
      </c>
      <c r="AT465" s="24" t="s">
        <v>442</v>
      </c>
      <c r="AU465" s="24" t="s">
        <v>87</v>
      </c>
      <c r="AY465" s="24" t="s">
        <v>136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24" t="s">
        <v>84</v>
      </c>
      <c r="BK465" s="233">
        <f>ROUND(I465*H465,2)</f>
        <v>0</v>
      </c>
      <c r="BL465" s="24" t="s">
        <v>143</v>
      </c>
      <c r="BM465" s="24" t="s">
        <v>944</v>
      </c>
    </row>
    <row r="466" s="1" customFormat="1" ht="16.5" customHeight="1">
      <c r="B466" s="47"/>
      <c r="C466" s="222" t="s">
        <v>945</v>
      </c>
      <c r="D466" s="222" t="s">
        <v>138</v>
      </c>
      <c r="E466" s="223" t="s">
        <v>946</v>
      </c>
      <c r="F466" s="224" t="s">
        <v>947</v>
      </c>
      <c r="G466" s="225" t="s">
        <v>202</v>
      </c>
      <c r="H466" s="226">
        <v>2</v>
      </c>
      <c r="I466" s="227"/>
      <c r="J466" s="228">
        <f>ROUND(I466*H466,2)</f>
        <v>0</v>
      </c>
      <c r="K466" s="224" t="s">
        <v>142</v>
      </c>
      <c r="L466" s="73"/>
      <c r="M466" s="229" t="s">
        <v>31</v>
      </c>
      <c r="N466" s="230" t="s">
        <v>47</v>
      </c>
      <c r="O466" s="48"/>
      <c r="P466" s="231">
        <f>O466*H466</f>
        <v>0</v>
      </c>
      <c r="Q466" s="231">
        <v>0.085419999999999996</v>
      </c>
      <c r="R466" s="231">
        <f>Q466*H466</f>
        <v>0.17083999999999999</v>
      </c>
      <c r="S466" s="231">
        <v>0</v>
      </c>
      <c r="T466" s="232">
        <f>S466*H466</f>
        <v>0</v>
      </c>
      <c r="AR466" s="24" t="s">
        <v>143</v>
      </c>
      <c r="AT466" s="24" t="s">
        <v>138</v>
      </c>
      <c r="AU466" s="24" t="s">
        <v>87</v>
      </c>
      <c r="AY466" s="24" t="s">
        <v>136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24" t="s">
        <v>84</v>
      </c>
      <c r="BK466" s="233">
        <f>ROUND(I466*H466,2)</f>
        <v>0</v>
      </c>
      <c r="BL466" s="24" t="s">
        <v>143</v>
      </c>
      <c r="BM466" s="24" t="s">
        <v>948</v>
      </c>
    </row>
    <row r="467" s="1" customFormat="1">
      <c r="B467" s="47"/>
      <c r="C467" s="75"/>
      <c r="D467" s="236" t="s">
        <v>151</v>
      </c>
      <c r="E467" s="75"/>
      <c r="F467" s="246" t="s">
        <v>949</v>
      </c>
      <c r="G467" s="75"/>
      <c r="H467" s="75"/>
      <c r="I467" s="192"/>
      <c r="J467" s="75"/>
      <c r="K467" s="75"/>
      <c r="L467" s="73"/>
      <c r="M467" s="247"/>
      <c r="N467" s="48"/>
      <c r="O467" s="48"/>
      <c r="P467" s="48"/>
      <c r="Q467" s="48"/>
      <c r="R467" s="48"/>
      <c r="S467" s="48"/>
      <c r="T467" s="96"/>
      <c r="AT467" s="24" t="s">
        <v>151</v>
      </c>
      <c r="AU467" s="24" t="s">
        <v>87</v>
      </c>
    </row>
    <row r="468" s="1" customFormat="1" ht="16.5" customHeight="1">
      <c r="B468" s="47"/>
      <c r="C468" s="222" t="s">
        <v>950</v>
      </c>
      <c r="D468" s="222" t="s">
        <v>138</v>
      </c>
      <c r="E468" s="223" t="s">
        <v>951</v>
      </c>
      <c r="F468" s="224" t="s">
        <v>952</v>
      </c>
      <c r="G468" s="225" t="s">
        <v>202</v>
      </c>
      <c r="H468" s="226">
        <v>2</v>
      </c>
      <c r="I468" s="227"/>
      <c r="J468" s="228">
        <f>ROUND(I468*H468,2)</f>
        <v>0</v>
      </c>
      <c r="K468" s="224" t="s">
        <v>142</v>
      </c>
      <c r="L468" s="73"/>
      <c r="M468" s="229" t="s">
        <v>31</v>
      </c>
      <c r="N468" s="230" t="s">
        <v>47</v>
      </c>
      <c r="O468" s="48"/>
      <c r="P468" s="231">
        <f>O468*H468</f>
        <v>0</v>
      </c>
      <c r="Q468" s="231">
        <v>0.10940999999999999</v>
      </c>
      <c r="R468" s="231">
        <f>Q468*H468</f>
        <v>0.21881999999999999</v>
      </c>
      <c r="S468" s="231">
        <v>0</v>
      </c>
      <c r="T468" s="232">
        <f>S468*H468</f>
        <v>0</v>
      </c>
      <c r="AR468" s="24" t="s">
        <v>143</v>
      </c>
      <c r="AT468" s="24" t="s">
        <v>138</v>
      </c>
      <c r="AU468" s="24" t="s">
        <v>87</v>
      </c>
      <c r="AY468" s="24" t="s">
        <v>136</v>
      </c>
      <c r="BE468" s="233">
        <f>IF(N468="základní",J468,0)</f>
        <v>0</v>
      </c>
      <c r="BF468" s="233">
        <f>IF(N468="snížená",J468,0)</f>
        <v>0</v>
      </c>
      <c r="BG468" s="233">
        <f>IF(N468="zákl. přenesená",J468,0)</f>
        <v>0</v>
      </c>
      <c r="BH468" s="233">
        <f>IF(N468="sníž. přenesená",J468,0)</f>
        <v>0</v>
      </c>
      <c r="BI468" s="233">
        <f>IF(N468="nulová",J468,0)</f>
        <v>0</v>
      </c>
      <c r="BJ468" s="24" t="s">
        <v>84</v>
      </c>
      <c r="BK468" s="233">
        <f>ROUND(I468*H468,2)</f>
        <v>0</v>
      </c>
      <c r="BL468" s="24" t="s">
        <v>143</v>
      </c>
      <c r="BM468" s="24" t="s">
        <v>953</v>
      </c>
    </row>
    <row r="469" s="1" customFormat="1" ht="16.5" customHeight="1">
      <c r="B469" s="47"/>
      <c r="C469" s="276" t="s">
        <v>954</v>
      </c>
      <c r="D469" s="276" t="s">
        <v>442</v>
      </c>
      <c r="E469" s="277" t="s">
        <v>955</v>
      </c>
      <c r="F469" s="278" t="s">
        <v>956</v>
      </c>
      <c r="G469" s="279" t="s">
        <v>202</v>
      </c>
      <c r="H469" s="280">
        <v>2</v>
      </c>
      <c r="I469" s="281"/>
      <c r="J469" s="282">
        <f>ROUND(I469*H469,2)</f>
        <v>0</v>
      </c>
      <c r="K469" s="278" t="s">
        <v>142</v>
      </c>
      <c r="L469" s="283"/>
      <c r="M469" s="284" t="s">
        <v>31</v>
      </c>
      <c r="N469" s="285" t="s">
        <v>47</v>
      </c>
      <c r="O469" s="48"/>
      <c r="P469" s="231">
        <f>O469*H469</f>
        <v>0</v>
      </c>
      <c r="Q469" s="231">
        <v>0.0064999999999999997</v>
      </c>
      <c r="R469" s="231">
        <f>Q469*H469</f>
        <v>0.012999999999999999</v>
      </c>
      <c r="S469" s="231">
        <v>0</v>
      </c>
      <c r="T469" s="232">
        <f>S469*H469</f>
        <v>0</v>
      </c>
      <c r="AR469" s="24" t="s">
        <v>187</v>
      </c>
      <c r="AT469" s="24" t="s">
        <v>442</v>
      </c>
      <c r="AU469" s="24" t="s">
        <v>87</v>
      </c>
      <c r="AY469" s="24" t="s">
        <v>136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24" t="s">
        <v>84</v>
      </c>
      <c r="BK469" s="233">
        <f>ROUND(I469*H469,2)</f>
        <v>0</v>
      </c>
      <c r="BL469" s="24" t="s">
        <v>143</v>
      </c>
      <c r="BM469" s="24" t="s">
        <v>957</v>
      </c>
    </row>
    <row r="470" s="1" customFormat="1" ht="16.5" customHeight="1">
      <c r="B470" s="47"/>
      <c r="C470" s="276" t="s">
        <v>958</v>
      </c>
      <c r="D470" s="276" t="s">
        <v>442</v>
      </c>
      <c r="E470" s="277" t="s">
        <v>959</v>
      </c>
      <c r="F470" s="278" t="s">
        <v>960</v>
      </c>
      <c r="G470" s="279" t="s">
        <v>202</v>
      </c>
      <c r="H470" s="280">
        <v>2</v>
      </c>
      <c r="I470" s="281"/>
      <c r="J470" s="282">
        <f>ROUND(I470*H470,2)</f>
        <v>0</v>
      </c>
      <c r="K470" s="278" t="s">
        <v>142</v>
      </c>
      <c r="L470" s="283"/>
      <c r="M470" s="284" t="s">
        <v>31</v>
      </c>
      <c r="N470" s="285" t="s">
        <v>47</v>
      </c>
      <c r="O470" s="48"/>
      <c r="P470" s="231">
        <f>O470*H470</f>
        <v>0</v>
      </c>
      <c r="Q470" s="231">
        <v>0.0030000000000000001</v>
      </c>
      <c r="R470" s="231">
        <f>Q470*H470</f>
        <v>0.0060000000000000001</v>
      </c>
      <c r="S470" s="231">
        <v>0</v>
      </c>
      <c r="T470" s="232">
        <f>S470*H470</f>
        <v>0</v>
      </c>
      <c r="AR470" s="24" t="s">
        <v>187</v>
      </c>
      <c r="AT470" s="24" t="s">
        <v>442</v>
      </c>
      <c r="AU470" s="24" t="s">
        <v>87</v>
      </c>
      <c r="AY470" s="24" t="s">
        <v>136</v>
      </c>
      <c r="BE470" s="233">
        <f>IF(N470="základní",J470,0)</f>
        <v>0</v>
      </c>
      <c r="BF470" s="233">
        <f>IF(N470="snížená",J470,0)</f>
        <v>0</v>
      </c>
      <c r="BG470" s="233">
        <f>IF(N470="zákl. přenesená",J470,0)</f>
        <v>0</v>
      </c>
      <c r="BH470" s="233">
        <f>IF(N470="sníž. přenesená",J470,0)</f>
        <v>0</v>
      </c>
      <c r="BI470" s="233">
        <f>IF(N470="nulová",J470,0)</f>
        <v>0</v>
      </c>
      <c r="BJ470" s="24" t="s">
        <v>84</v>
      </c>
      <c r="BK470" s="233">
        <f>ROUND(I470*H470,2)</f>
        <v>0</v>
      </c>
      <c r="BL470" s="24" t="s">
        <v>143</v>
      </c>
      <c r="BM470" s="24" t="s">
        <v>961</v>
      </c>
    </row>
    <row r="471" s="1" customFormat="1" ht="16.5" customHeight="1">
      <c r="B471" s="47"/>
      <c r="C471" s="276" t="s">
        <v>962</v>
      </c>
      <c r="D471" s="276" t="s">
        <v>442</v>
      </c>
      <c r="E471" s="277" t="s">
        <v>963</v>
      </c>
      <c r="F471" s="278" t="s">
        <v>964</v>
      </c>
      <c r="G471" s="279" t="s">
        <v>202</v>
      </c>
      <c r="H471" s="280">
        <v>2</v>
      </c>
      <c r="I471" s="281"/>
      <c r="J471" s="282">
        <f>ROUND(I471*H471,2)</f>
        <v>0</v>
      </c>
      <c r="K471" s="278" t="s">
        <v>142</v>
      </c>
      <c r="L471" s="283"/>
      <c r="M471" s="284" t="s">
        <v>31</v>
      </c>
      <c r="N471" s="285" t="s">
        <v>47</v>
      </c>
      <c r="O471" s="48"/>
      <c r="P471" s="231">
        <f>O471*H471</f>
        <v>0</v>
      </c>
      <c r="Q471" s="231">
        <v>0.00010000000000000001</v>
      </c>
      <c r="R471" s="231">
        <f>Q471*H471</f>
        <v>0.00020000000000000001</v>
      </c>
      <c r="S471" s="231">
        <v>0</v>
      </c>
      <c r="T471" s="232">
        <f>S471*H471</f>
        <v>0</v>
      </c>
      <c r="AR471" s="24" t="s">
        <v>187</v>
      </c>
      <c r="AT471" s="24" t="s">
        <v>442</v>
      </c>
      <c r="AU471" s="24" t="s">
        <v>87</v>
      </c>
      <c r="AY471" s="24" t="s">
        <v>136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24" t="s">
        <v>84</v>
      </c>
      <c r="BK471" s="233">
        <f>ROUND(I471*H471,2)</f>
        <v>0</v>
      </c>
      <c r="BL471" s="24" t="s">
        <v>143</v>
      </c>
      <c r="BM471" s="24" t="s">
        <v>965</v>
      </c>
    </row>
    <row r="472" s="1" customFormat="1" ht="16.5" customHeight="1">
      <c r="B472" s="47"/>
      <c r="C472" s="276" t="s">
        <v>966</v>
      </c>
      <c r="D472" s="276" t="s">
        <v>442</v>
      </c>
      <c r="E472" s="277" t="s">
        <v>967</v>
      </c>
      <c r="F472" s="278" t="s">
        <v>968</v>
      </c>
      <c r="G472" s="279" t="s">
        <v>202</v>
      </c>
      <c r="H472" s="280">
        <v>4</v>
      </c>
      <c r="I472" s="281"/>
      <c r="J472" s="282">
        <f>ROUND(I472*H472,2)</f>
        <v>0</v>
      </c>
      <c r="K472" s="278" t="s">
        <v>142</v>
      </c>
      <c r="L472" s="283"/>
      <c r="M472" s="284" t="s">
        <v>31</v>
      </c>
      <c r="N472" s="285" t="s">
        <v>47</v>
      </c>
      <c r="O472" s="48"/>
      <c r="P472" s="231">
        <f>O472*H472</f>
        <v>0</v>
      </c>
      <c r="Q472" s="231">
        <v>0.00035</v>
      </c>
      <c r="R472" s="231">
        <f>Q472*H472</f>
        <v>0.0014</v>
      </c>
      <c r="S472" s="231">
        <v>0</v>
      </c>
      <c r="T472" s="232">
        <f>S472*H472</f>
        <v>0</v>
      </c>
      <c r="AR472" s="24" t="s">
        <v>187</v>
      </c>
      <c r="AT472" s="24" t="s">
        <v>442</v>
      </c>
      <c r="AU472" s="24" t="s">
        <v>87</v>
      </c>
      <c r="AY472" s="24" t="s">
        <v>136</v>
      </c>
      <c r="BE472" s="233">
        <f>IF(N472="základní",J472,0)</f>
        <v>0</v>
      </c>
      <c r="BF472" s="233">
        <f>IF(N472="snížená",J472,0)</f>
        <v>0</v>
      </c>
      <c r="BG472" s="233">
        <f>IF(N472="zákl. přenesená",J472,0)</f>
        <v>0</v>
      </c>
      <c r="BH472" s="233">
        <f>IF(N472="sníž. přenesená",J472,0)</f>
        <v>0</v>
      </c>
      <c r="BI472" s="233">
        <f>IF(N472="nulová",J472,0)</f>
        <v>0</v>
      </c>
      <c r="BJ472" s="24" t="s">
        <v>84</v>
      </c>
      <c r="BK472" s="233">
        <f>ROUND(I472*H472,2)</f>
        <v>0</v>
      </c>
      <c r="BL472" s="24" t="s">
        <v>143</v>
      </c>
      <c r="BM472" s="24" t="s">
        <v>969</v>
      </c>
    </row>
    <row r="473" s="1" customFormat="1" ht="25.5" customHeight="1">
      <c r="B473" s="47"/>
      <c r="C473" s="222" t="s">
        <v>970</v>
      </c>
      <c r="D473" s="222" t="s">
        <v>138</v>
      </c>
      <c r="E473" s="223" t="s">
        <v>971</v>
      </c>
      <c r="F473" s="224" t="s">
        <v>972</v>
      </c>
      <c r="G473" s="225" t="s">
        <v>182</v>
      </c>
      <c r="H473" s="226">
        <v>27</v>
      </c>
      <c r="I473" s="227"/>
      <c r="J473" s="228">
        <f>ROUND(I473*H473,2)</f>
        <v>0</v>
      </c>
      <c r="K473" s="224" t="s">
        <v>142</v>
      </c>
      <c r="L473" s="73"/>
      <c r="M473" s="229" t="s">
        <v>31</v>
      </c>
      <c r="N473" s="230" t="s">
        <v>47</v>
      </c>
      <c r="O473" s="48"/>
      <c r="P473" s="231">
        <f>O473*H473</f>
        <v>0</v>
      </c>
      <c r="Q473" s="231">
        <v>0.15540000000000001</v>
      </c>
      <c r="R473" s="231">
        <f>Q473*H473</f>
        <v>4.1958000000000002</v>
      </c>
      <c r="S473" s="231">
        <v>0</v>
      </c>
      <c r="T473" s="232">
        <f>S473*H473</f>
        <v>0</v>
      </c>
      <c r="AR473" s="24" t="s">
        <v>143</v>
      </c>
      <c r="AT473" s="24" t="s">
        <v>138</v>
      </c>
      <c r="AU473" s="24" t="s">
        <v>87</v>
      </c>
      <c r="AY473" s="24" t="s">
        <v>136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24" t="s">
        <v>84</v>
      </c>
      <c r="BK473" s="233">
        <f>ROUND(I473*H473,2)</f>
        <v>0</v>
      </c>
      <c r="BL473" s="24" t="s">
        <v>143</v>
      </c>
      <c r="BM473" s="24" t="s">
        <v>973</v>
      </c>
    </row>
    <row r="474" s="13" customFormat="1">
      <c r="B474" s="266"/>
      <c r="C474" s="267"/>
      <c r="D474" s="236" t="s">
        <v>145</v>
      </c>
      <c r="E474" s="268" t="s">
        <v>31</v>
      </c>
      <c r="F474" s="269" t="s">
        <v>974</v>
      </c>
      <c r="G474" s="267"/>
      <c r="H474" s="268" t="s">
        <v>31</v>
      </c>
      <c r="I474" s="270"/>
      <c r="J474" s="267"/>
      <c r="K474" s="267"/>
      <c r="L474" s="271"/>
      <c r="M474" s="272"/>
      <c r="N474" s="273"/>
      <c r="O474" s="273"/>
      <c r="P474" s="273"/>
      <c r="Q474" s="273"/>
      <c r="R474" s="273"/>
      <c r="S474" s="273"/>
      <c r="T474" s="274"/>
      <c r="AT474" s="275" t="s">
        <v>145</v>
      </c>
      <c r="AU474" s="275" t="s">
        <v>87</v>
      </c>
      <c r="AV474" s="13" t="s">
        <v>84</v>
      </c>
      <c r="AW474" s="13" t="s">
        <v>40</v>
      </c>
      <c r="AX474" s="13" t="s">
        <v>76</v>
      </c>
      <c r="AY474" s="275" t="s">
        <v>136</v>
      </c>
    </row>
    <row r="475" s="11" customFormat="1">
      <c r="B475" s="234"/>
      <c r="C475" s="235"/>
      <c r="D475" s="236" t="s">
        <v>145</v>
      </c>
      <c r="E475" s="237" t="s">
        <v>31</v>
      </c>
      <c r="F475" s="238" t="s">
        <v>975</v>
      </c>
      <c r="G475" s="235"/>
      <c r="H475" s="239">
        <v>17</v>
      </c>
      <c r="I475" s="240"/>
      <c r="J475" s="235"/>
      <c r="K475" s="235"/>
      <c r="L475" s="241"/>
      <c r="M475" s="242"/>
      <c r="N475" s="243"/>
      <c r="O475" s="243"/>
      <c r="P475" s="243"/>
      <c r="Q475" s="243"/>
      <c r="R475" s="243"/>
      <c r="S475" s="243"/>
      <c r="T475" s="244"/>
      <c r="AT475" s="245" t="s">
        <v>145</v>
      </c>
      <c r="AU475" s="245" t="s">
        <v>87</v>
      </c>
      <c r="AV475" s="11" t="s">
        <v>87</v>
      </c>
      <c r="AW475" s="11" t="s">
        <v>40</v>
      </c>
      <c r="AX475" s="11" t="s">
        <v>76</v>
      </c>
      <c r="AY475" s="245" t="s">
        <v>136</v>
      </c>
    </row>
    <row r="476" s="11" customFormat="1">
      <c r="B476" s="234"/>
      <c r="C476" s="235"/>
      <c r="D476" s="236" t="s">
        <v>145</v>
      </c>
      <c r="E476" s="237" t="s">
        <v>31</v>
      </c>
      <c r="F476" s="238" t="s">
        <v>976</v>
      </c>
      <c r="G476" s="235"/>
      <c r="H476" s="239">
        <v>10</v>
      </c>
      <c r="I476" s="240"/>
      <c r="J476" s="235"/>
      <c r="K476" s="235"/>
      <c r="L476" s="241"/>
      <c r="M476" s="242"/>
      <c r="N476" s="243"/>
      <c r="O476" s="243"/>
      <c r="P476" s="243"/>
      <c r="Q476" s="243"/>
      <c r="R476" s="243"/>
      <c r="S476" s="243"/>
      <c r="T476" s="244"/>
      <c r="AT476" s="245" t="s">
        <v>145</v>
      </c>
      <c r="AU476" s="245" t="s">
        <v>87</v>
      </c>
      <c r="AV476" s="11" t="s">
        <v>87</v>
      </c>
      <c r="AW476" s="11" t="s">
        <v>40</v>
      </c>
      <c r="AX476" s="11" t="s">
        <v>76</v>
      </c>
      <c r="AY476" s="245" t="s">
        <v>136</v>
      </c>
    </row>
    <row r="477" s="12" customFormat="1">
      <c r="B477" s="251"/>
      <c r="C477" s="252"/>
      <c r="D477" s="236" t="s">
        <v>145</v>
      </c>
      <c r="E477" s="253" t="s">
        <v>31</v>
      </c>
      <c r="F477" s="254" t="s">
        <v>215</v>
      </c>
      <c r="G477" s="252"/>
      <c r="H477" s="255">
        <v>27</v>
      </c>
      <c r="I477" s="256"/>
      <c r="J477" s="252"/>
      <c r="K477" s="252"/>
      <c r="L477" s="257"/>
      <c r="M477" s="258"/>
      <c r="N477" s="259"/>
      <c r="O477" s="259"/>
      <c r="P477" s="259"/>
      <c r="Q477" s="259"/>
      <c r="R477" s="259"/>
      <c r="S477" s="259"/>
      <c r="T477" s="260"/>
      <c r="AT477" s="261" t="s">
        <v>145</v>
      </c>
      <c r="AU477" s="261" t="s">
        <v>87</v>
      </c>
      <c r="AV477" s="12" t="s">
        <v>143</v>
      </c>
      <c r="AW477" s="12" t="s">
        <v>40</v>
      </c>
      <c r="AX477" s="12" t="s">
        <v>84</v>
      </c>
      <c r="AY477" s="261" t="s">
        <v>136</v>
      </c>
    </row>
    <row r="478" s="1" customFormat="1" ht="16.5" customHeight="1">
      <c r="B478" s="47"/>
      <c r="C478" s="276" t="s">
        <v>977</v>
      </c>
      <c r="D478" s="276" t="s">
        <v>442</v>
      </c>
      <c r="E478" s="277" t="s">
        <v>978</v>
      </c>
      <c r="F478" s="278" t="s">
        <v>979</v>
      </c>
      <c r="G478" s="279" t="s">
        <v>202</v>
      </c>
      <c r="H478" s="280">
        <v>27.809999999999999</v>
      </c>
      <c r="I478" s="281"/>
      <c r="J478" s="282">
        <f>ROUND(I478*H478,2)</f>
        <v>0</v>
      </c>
      <c r="K478" s="278" t="s">
        <v>142</v>
      </c>
      <c r="L478" s="283"/>
      <c r="M478" s="284" t="s">
        <v>31</v>
      </c>
      <c r="N478" s="285" t="s">
        <v>47</v>
      </c>
      <c r="O478" s="48"/>
      <c r="P478" s="231">
        <f>O478*H478</f>
        <v>0</v>
      </c>
      <c r="Q478" s="231">
        <v>0.082100000000000006</v>
      </c>
      <c r="R478" s="231">
        <f>Q478*H478</f>
        <v>2.283201</v>
      </c>
      <c r="S478" s="231">
        <v>0</v>
      </c>
      <c r="T478" s="232">
        <f>S478*H478</f>
        <v>0</v>
      </c>
      <c r="AR478" s="24" t="s">
        <v>187</v>
      </c>
      <c r="AT478" s="24" t="s">
        <v>442</v>
      </c>
      <c r="AU478" s="24" t="s">
        <v>87</v>
      </c>
      <c r="AY478" s="24" t="s">
        <v>136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24" t="s">
        <v>84</v>
      </c>
      <c r="BK478" s="233">
        <f>ROUND(I478*H478,2)</f>
        <v>0</v>
      </c>
      <c r="BL478" s="24" t="s">
        <v>143</v>
      </c>
      <c r="BM478" s="24" t="s">
        <v>980</v>
      </c>
    </row>
    <row r="479" s="11" customFormat="1">
      <c r="B479" s="234"/>
      <c r="C479" s="235"/>
      <c r="D479" s="236" t="s">
        <v>145</v>
      </c>
      <c r="E479" s="235"/>
      <c r="F479" s="238" t="s">
        <v>981</v>
      </c>
      <c r="G479" s="235"/>
      <c r="H479" s="239">
        <v>27.809999999999999</v>
      </c>
      <c r="I479" s="240"/>
      <c r="J479" s="235"/>
      <c r="K479" s="235"/>
      <c r="L479" s="241"/>
      <c r="M479" s="242"/>
      <c r="N479" s="243"/>
      <c r="O479" s="243"/>
      <c r="P479" s="243"/>
      <c r="Q479" s="243"/>
      <c r="R479" s="243"/>
      <c r="S479" s="243"/>
      <c r="T479" s="244"/>
      <c r="AT479" s="245" t="s">
        <v>145</v>
      </c>
      <c r="AU479" s="245" t="s">
        <v>87</v>
      </c>
      <c r="AV479" s="11" t="s">
        <v>87</v>
      </c>
      <c r="AW479" s="11" t="s">
        <v>6</v>
      </c>
      <c r="AX479" s="11" t="s">
        <v>84</v>
      </c>
      <c r="AY479" s="245" t="s">
        <v>136</v>
      </c>
    </row>
    <row r="480" s="1" customFormat="1" ht="25.5" customHeight="1">
      <c r="B480" s="47"/>
      <c r="C480" s="222" t="s">
        <v>982</v>
      </c>
      <c r="D480" s="222" t="s">
        <v>138</v>
      </c>
      <c r="E480" s="223" t="s">
        <v>983</v>
      </c>
      <c r="F480" s="224" t="s">
        <v>984</v>
      </c>
      <c r="G480" s="225" t="s">
        <v>182</v>
      </c>
      <c r="H480" s="226">
        <v>69.5</v>
      </c>
      <c r="I480" s="227"/>
      <c r="J480" s="228">
        <f>ROUND(I480*H480,2)</f>
        <v>0</v>
      </c>
      <c r="K480" s="224" t="s">
        <v>142</v>
      </c>
      <c r="L480" s="73"/>
      <c r="M480" s="229" t="s">
        <v>31</v>
      </c>
      <c r="N480" s="230" t="s">
        <v>47</v>
      </c>
      <c r="O480" s="48"/>
      <c r="P480" s="231">
        <f>O480*H480</f>
        <v>0</v>
      </c>
      <c r="Q480" s="231">
        <v>0.1295</v>
      </c>
      <c r="R480" s="231">
        <f>Q480*H480</f>
        <v>9.0002499999999994</v>
      </c>
      <c r="S480" s="231">
        <v>0</v>
      </c>
      <c r="T480" s="232">
        <f>S480*H480</f>
        <v>0</v>
      </c>
      <c r="AR480" s="24" t="s">
        <v>143</v>
      </c>
      <c r="AT480" s="24" t="s">
        <v>138</v>
      </c>
      <c r="AU480" s="24" t="s">
        <v>87</v>
      </c>
      <c r="AY480" s="24" t="s">
        <v>136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24" t="s">
        <v>84</v>
      </c>
      <c r="BK480" s="233">
        <f>ROUND(I480*H480,2)</f>
        <v>0</v>
      </c>
      <c r="BL480" s="24" t="s">
        <v>143</v>
      </c>
      <c r="BM480" s="24" t="s">
        <v>985</v>
      </c>
    </row>
    <row r="481" s="13" customFormat="1">
      <c r="B481" s="266"/>
      <c r="C481" s="267"/>
      <c r="D481" s="236" t="s">
        <v>145</v>
      </c>
      <c r="E481" s="268" t="s">
        <v>31</v>
      </c>
      <c r="F481" s="269" t="s">
        <v>986</v>
      </c>
      <c r="G481" s="267"/>
      <c r="H481" s="268" t="s">
        <v>31</v>
      </c>
      <c r="I481" s="270"/>
      <c r="J481" s="267"/>
      <c r="K481" s="267"/>
      <c r="L481" s="271"/>
      <c r="M481" s="272"/>
      <c r="N481" s="273"/>
      <c r="O481" s="273"/>
      <c r="P481" s="273"/>
      <c r="Q481" s="273"/>
      <c r="R481" s="273"/>
      <c r="S481" s="273"/>
      <c r="T481" s="274"/>
      <c r="AT481" s="275" t="s">
        <v>145</v>
      </c>
      <c r="AU481" s="275" t="s">
        <v>87</v>
      </c>
      <c r="AV481" s="13" t="s">
        <v>84</v>
      </c>
      <c r="AW481" s="13" t="s">
        <v>40</v>
      </c>
      <c r="AX481" s="13" t="s">
        <v>76</v>
      </c>
      <c r="AY481" s="275" t="s">
        <v>136</v>
      </c>
    </row>
    <row r="482" s="11" customFormat="1">
      <c r="B482" s="234"/>
      <c r="C482" s="235"/>
      <c r="D482" s="236" t="s">
        <v>145</v>
      </c>
      <c r="E482" s="237" t="s">
        <v>31</v>
      </c>
      <c r="F482" s="238" t="s">
        <v>987</v>
      </c>
      <c r="G482" s="235"/>
      <c r="H482" s="239">
        <v>32.100000000000001</v>
      </c>
      <c r="I482" s="240"/>
      <c r="J482" s="235"/>
      <c r="K482" s="235"/>
      <c r="L482" s="241"/>
      <c r="M482" s="242"/>
      <c r="N482" s="243"/>
      <c r="O482" s="243"/>
      <c r="P482" s="243"/>
      <c r="Q482" s="243"/>
      <c r="R482" s="243"/>
      <c r="S482" s="243"/>
      <c r="T482" s="244"/>
      <c r="AT482" s="245" t="s">
        <v>145</v>
      </c>
      <c r="AU482" s="245" t="s">
        <v>87</v>
      </c>
      <c r="AV482" s="11" t="s">
        <v>87</v>
      </c>
      <c r="AW482" s="11" t="s">
        <v>40</v>
      </c>
      <c r="AX482" s="11" t="s">
        <v>76</v>
      </c>
      <c r="AY482" s="245" t="s">
        <v>136</v>
      </c>
    </row>
    <row r="483" s="11" customFormat="1">
      <c r="B483" s="234"/>
      <c r="C483" s="235"/>
      <c r="D483" s="236" t="s">
        <v>145</v>
      </c>
      <c r="E483" s="237" t="s">
        <v>31</v>
      </c>
      <c r="F483" s="238" t="s">
        <v>988</v>
      </c>
      <c r="G483" s="235"/>
      <c r="H483" s="239">
        <v>37.399999999999999</v>
      </c>
      <c r="I483" s="240"/>
      <c r="J483" s="235"/>
      <c r="K483" s="235"/>
      <c r="L483" s="241"/>
      <c r="M483" s="242"/>
      <c r="N483" s="243"/>
      <c r="O483" s="243"/>
      <c r="P483" s="243"/>
      <c r="Q483" s="243"/>
      <c r="R483" s="243"/>
      <c r="S483" s="243"/>
      <c r="T483" s="244"/>
      <c r="AT483" s="245" t="s">
        <v>145</v>
      </c>
      <c r="AU483" s="245" t="s">
        <v>87</v>
      </c>
      <c r="AV483" s="11" t="s">
        <v>87</v>
      </c>
      <c r="AW483" s="11" t="s">
        <v>40</v>
      </c>
      <c r="AX483" s="11" t="s">
        <v>76</v>
      </c>
      <c r="AY483" s="245" t="s">
        <v>136</v>
      </c>
    </row>
    <row r="484" s="12" customFormat="1">
      <c r="B484" s="251"/>
      <c r="C484" s="252"/>
      <c r="D484" s="236" t="s">
        <v>145</v>
      </c>
      <c r="E484" s="253" t="s">
        <v>31</v>
      </c>
      <c r="F484" s="254" t="s">
        <v>215</v>
      </c>
      <c r="G484" s="252"/>
      <c r="H484" s="255">
        <v>69.5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AT484" s="261" t="s">
        <v>145</v>
      </c>
      <c r="AU484" s="261" t="s">
        <v>87</v>
      </c>
      <c r="AV484" s="12" t="s">
        <v>143</v>
      </c>
      <c r="AW484" s="12" t="s">
        <v>40</v>
      </c>
      <c r="AX484" s="12" t="s">
        <v>84</v>
      </c>
      <c r="AY484" s="261" t="s">
        <v>136</v>
      </c>
    </row>
    <row r="485" s="1" customFormat="1" ht="16.5" customHeight="1">
      <c r="B485" s="47"/>
      <c r="C485" s="276" t="s">
        <v>989</v>
      </c>
      <c r="D485" s="276" t="s">
        <v>442</v>
      </c>
      <c r="E485" s="277" t="s">
        <v>990</v>
      </c>
      <c r="F485" s="278" t="s">
        <v>991</v>
      </c>
      <c r="G485" s="279" t="s">
        <v>202</v>
      </c>
      <c r="H485" s="280">
        <v>71.584999999999994</v>
      </c>
      <c r="I485" s="281"/>
      <c r="J485" s="282">
        <f>ROUND(I485*H485,2)</f>
        <v>0</v>
      </c>
      <c r="K485" s="278" t="s">
        <v>142</v>
      </c>
      <c r="L485" s="283"/>
      <c r="M485" s="284" t="s">
        <v>31</v>
      </c>
      <c r="N485" s="285" t="s">
        <v>47</v>
      </c>
      <c r="O485" s="48"/>
      <c r="P485" s="231">
        <f>O485*H485</f>
        <v>0</v>
      </c>
      <c r="Q485" s="231">
        <v>0.055</v>
      </c>
      <c r="R485" s="231">
        <f>Q485*H485</f>
        <v>3.9371749999999999</v>
      </c>
      <c r="S485" s="231">
        <v>0</v>
      </c>
      <c r="T485" s="232">
        <f>S485*H485</f>
        <v>0</v>
      </c>
      <c r="AR485" s="24" t="s">
        <v>187</v>
      </c>
      <c r="AT485" s="24" t="s">
        <v>442</v>
      </c>
      <c r="AU485" s="24" t="s">
        <v>87</v>
      </c>
      <c r="AY485" s="24" t="s">
        <v>136</v>
      </c>
      <c r="BE485" s="233">
        <f>IF(N485="základní",J485,0)</f>
        <v>0</v>
      </c>
      <c r="BF485" s="233">
        <f>IF(N485="snížená",J485,0)</f>
        <v>0</v>
      </c>
      <c r="BG485" s="233">
        <f>IF(N485="zákl. přenesená",J485,0)</f>
        <v>0</v>
      </c>
      <c r="BH485" s="233">
        <f>IF(N485="sníž. přenesená",J485,0)</f>
        <v>0</v>
      </c>
      <c r="BI485" s="233">
        <f>IF(N485="nulová",J485,0)</f>
        <v>0</v>
      </c>
      <c r="BJ485" s="24" t="s">
        <v>84</v>
      </c>
      <c r="BK485" s="233">
        <f>ROUND(I485*H485,2)</f>
        <v>0</v>
      </c>
      <c r="BL485" s="24" t="s">
        <v>143</v>
      </c>
      <c r="BM485" s="24" t="s">
        <v>992</v>
      </c>
    </row>
    <row r="486" s="1" customFormat="1">
      <c r="B486" s="47"/>
      <c r="C486" s="75"/>
      <c r="D486" s="236" t="s">
        <v>151</v>
      </c>
      <c r="E486" s="75"/>
      <c r="F486" s="246" t="s">
        <v>993</v>
      </c>
      <c r="G486" s="75"/>
      <c r="H486" s="75"/>
      <c r="I486" s="192"/>
      <c r="J486" s="75"/>
      <c r="K486" s="75"/>
      <c r="L486" s="73"/>
      <c r="M486" s="247"/>
      <c r="N486" s="48"/>
      <c r="O486" s="48"/>
      <c r="P486" s="48"/>
      <c r="Q486" s="48"/>
      <c r="R486" s="48"/>
      <c r="S486" s="48"/>
      <c r="T486" s="96"/>
      <c r="AT486" s="24" t="s">
        <v>151</v>
      </c>
      <c r="AU486" s="24" t="s">
        <v>87</v>
      </c>
    </row>
    <row r="487" s="11" customFormat="1">
      <c r="B487" s="234"/>
      <c r="C487" s="235"/>
      <c r="D487" s="236" t="s">
        <v>145</v>
      </c>
      <c r="E487" s="235"/>
      <c r="F487" s="238" t="s">
        <v>994</v>
      </c>
      <c r="G487" s="235"/>
      <c r="H487" s="239">
        <v>71.584999999999994</v>
      </c>
      <c r="I487" s="240"/>
      <c r="J487" s="235"/>
      <c r="K487" s="235"/>
      <c r="L487" s="241"/>
      <c r="M487" s="242"/>
      <c r="N487" s="243"/>
      <c r="O487" s="243"/>
      <c r="P487" s="243"/>
      <c r="Q487" s="243"/>
      <c r="R487" s="243"/>
      <c r="S487" s="243"/>
      <c r="T487" s="244"/>
      <c r="AT487" s="245" t="s">
        <v>145</v>
      </c>
      <c r="AU487" s="245" t="s">
        <v>87</v>
      </c>
      <c r="AV487" s="11" t="s">
        <v>87</v>
      </c>
      <c r="AW487" s="11" t="s">
        <v>6</v>
      </c>
      <c r="AX487" s="11" t="s">
        <v>84</v>
      </c>
      <c r="AY487" s="245" t="s">
        <v>136</v>
      </c>
    </row>
    <row r="488" s="1" customFormat="1" ht="25.5" customHeight="1">
      <c r="B488" s="47"/>
      <c r="C488" s="222" t="s">
        <v>995</v>
      </c>
      <c r="D488" s="222" t="s">
        <v>138</v>
      </c>
      <c r="E488" s="223" t="s">
        <v>996</v>
      </c>
      <c r="F488" s="224" t="s">
        <v>997</v>
      </c>
      <c r="G488" s="225" t="s">
        <v>182</v>
      </c>
      <c r="H488" s="226">
        <v>46.759999999999998</v>
      </c>
      <c r="I488" s="227"/>
      <c r="J488" s="228">
        <f>ROUND(I488*H488,2)</f>
        <v>0</v>
      </c>
      <c r="K488" s="224" t="s">
        <v>142</v>
      </c>
      <c r="L488" s="73"/>
      <c r="M488" s="229" t="s">
        <v>31</v>
      </c>
      <c r="N488" s="230" t="s">
        <v>47</v>
      </c>
      <c r="O488" s="48"/>
      <c r="P488" s="231">
        <f>O488*H488</f>
        <v>0</v>
      </c>
      <c r="Q488" s="231">
        <v>0</v>
      </c>
      <c r="R488" s="231">
        <f>Q488*H488</f>
        <v>0</v>
      </c>
      <c r="S488" s="231">
        <v>0</v>
      </c>
      <c r="T488" s="232">
        <f>S488*H488</f>
        <v>0</v>
      </c>
      <c r="AR488" s="24" t="s">
        <v>143</v>
      </c>
      <c r="AT488" s="24" t="s">
        <v>138</v>
      </c>
      <c r="AU488" s="24" t="s">
        <v>87</v>
      </c>
      <c r="AY488" s="24" t="s">
        <v>136</v>
      </c>
      <c r="BE488" s="233">
        <f>IF(N488="základní",J488,0)</f>
        <v>0</v>
      </c>
      <c r="BF488" s="233">
        <f>IF(N488="snížená",J488,0)</f>
        <v>0</v>
      </c>
      <c r="BG488" s="233">
        <f>IF(N488="zákl. přenesená",J488,0)</f>
        <v>0</v>
      </c>
      <c r="BH488" s="233">
        <f>IF(N488="sníž. přenesená",J488,0)</f>
        <v>0</v>
      </c>
      <c r="BI488" s="233">
        <f>IF(N488="nulová",J488,0)</f>
        <v>0</v>
      </c>
      <c r="BJ488" s="24" t="s">
        <v>84</v>
      </c>
      <c r="BK488" s="233">
        <f>ROUND(I488*H488,2)</f>
        <v>0</v>
      </c>
      <c r="BL488" s="24" t="s">
        <v>143</v>
      </c>
      <c r="BM488" s="24" t="s">
        <v>998</v>
      </c>
    </row>
    <row r="489" s="11" customFormat="1">
      <c r="B489" s="234"/>
      <c r="C489" s="235"/>
      <c r="D489" s="236" t="s">
        <v>145</v>
      </c>
      <c r="E489" s="237" t="s">
        <v>31</v>
      </c>
      <c r="F489" s="238" t="s">
        <v>999</v>
      </c>
      <c r="G489" s="235"/>
      <c r="H489" s="239">
        <v>17</v>
      </c>
      <c r="I489" s="240"/>
      <c r="J489" s="235"/>
      <c r="K489" s="235"/>
      <c r="L489" s="241"/>
      <c r="M489" s="242"/>
      <c r="N489" s="243"/>
      <c r="O489" s="243"/>
      <c r="P489" s="243"/>
      <c r="Q489" s="243"/>
      <c r="R489" s="243"/>
      <c r="S489" s="243"/>
      <c r="T489" s="244"/>
      <c r="AT489" s="245" t="s">
        <v>145</v>
      </c>
      <c r="AU489" s="245" t="s">
        <v>87</v>
      </c>
      <c r="AV489" s="11" t="s">
        <v>87</v>
      </c>
      <c r="AW489" s="11" t="s">
        <v>40</v>
      </c>
      <c r="AX489" s="11" t="s">
        <v>76</v>
      </c>
      <c r="AY489" s="245" t="s">
        <v>136</v>
      </c>
    </row>
    <row r="490" s="11" customFormat="1">
      <c r="B490" s="234"/>
      <c r="C490" s="235"/>
      <c r="D490" s="236" t="s">
        <v>145</v>
      </c>
      <c r="E490" s="237" t="s">
        <v>31</v>
      </c>
      <c r="F490" s="238" t="s">
        <v>1000</v>
      </c>
      <c r="G490" s="235"/>
      <c r="H490" s="239">
        <v>17.02</v>
      </c>
      <c r="I490" s="240"/>
      <c r="J490" s="235"/>
      <c r="K490" s="235"/>
      <c r="L490" s="241"/>
      <c r="M490" s="242"/>
      <c r="N490" s="243"/>
      <c r="O490" s="243"/>
      <c r="P490" s="243"/>
      <c r="Q490" s="243"/>
      <c r="R490" s="243"/>
      <c r="S490" s="243"/>
      <c r="T490" s="244"/>
      <c r="AT490" s="245" t="s">
        <v>145</v>
      </c>
      <c r="AU490" s="245" t="s">
        <v>87</v>
      </c>
      <c r="AV490" s="11" t="s">
        <v>87</v>
      </c>
      <c r="AW490" s="11" t="s">
        <v>40</v>
      </c>
      <c r="AX490" s="11" t="s">
        <v>76</v>
      </c>
      <c r="AY490" s="245" t="s">
        <v>136</v>
      </c>
    </row>
    <row r="491" s="11" customFormat="1">
      <c r="B491" s="234"/>
      <c r="C491" s="235"/>
      <c r="D491" s="236" t="s">
        <v>145</v>
      </c>
      <c r="E491" s="237" t="s">
        <v>31</v>
      </c>
      <c r="F491" s="238" t="s">
        <v>1001</v>
      </c>
      <c r="G491" s="235"/>
      <c r="H491" s="239">
        <v>6.5</v>
      </c>
      <c r="I491" s="240"/>
      <c r="J491" s="235"/>
      <c r="K491" s="235"/>
      <c r="L491" s="241"/>
      <c r="M491" s="242"/>
      <c r="N491" s="243"/>
      <c r="O491" s="243"/>
      <c r="P491" s="243"/>
      <c r="Q491" s="243"/>
      <c r="R491" s="243"/>
      <c r="S491" s="243"/>
      <c r="T491" s="244"/>
      <c r="AT491" s="245" t="s">
        <v>145</v>
      </c>
      <c r="AU491" s="245" t="s">
        <v>87</v>
      </c>
      <c r="AV491" s="11" t="s">
        <v>87</v>
      </c>
      <c r="AW491" s="11" t="s">
        <v>40</v>
      </c>
      <c r="AX491" s="11" t="s">
        <v>76</v>
      </c>
      <c r="AY491" s="245" t="s">
        <v>136</v>
      </c>
    </row>
    <row r="492" s="11" customFormat="1">
      <c r="B492" s="234"/>
      <c r="C492" s="235"/>
      <c r="D492" s="236" t="s">
        <v>145</v>
      </c>
      <c r="E492" s="237" t="s">
        <v>31</v>
      </c>
      <c r="F492" s="238" t="s">
        <v>1002</v>
      </c>
      <c r="G492" s="235"/>
      <c r="H492" s="239">
        <v>6.2400000000000002</v>
      </c>
      <c r="I492" s="240"/>
      <c r="J492" s="235"/>
      <c r="K492" s="235"/>
      <c r="L492" s="241"/>
      <c r="M492" s="242"/>
      <c r="N492" s="243"/>
      <c r="O492" s="243"/>
      <c r="P492" s="243"/>
      <c r="Q492" s="243"/>
      <c r="R492" s="243"/>
      <c r="S492" s="243"/>
      <c r="T492" s="244"/>
      <c r="AT492" s="245" t="s">
        <v>145</v>
      </c>
      <c r="AU492" s="245" t="s">
        <v>87</v>
      </c>
      <c r="AV492" s="11" t="s">
        <v>87</v>
      </c>
      <c r="AW492" s="11" t="s">
        <v>40</v>
      </c>
      <c r="AX492" s="11" t="s">
        <v>76</v>
      </c>
      <c r="AY492" s="245" t="s">
        <v>136</v>
      </c>
    </row>
    <row r="493" s="12" customFormat="1">
      <c r="B493" s="251"/>
      <c r="C493" s="252"/>
      <c r="D493" s="236" t="s">
        <v>145</v>
      </c>
      <c r="E493" s="253" t="s">
        <v>31</v>
      </c>
      <c r="F493" s="254" t="s">
        <v>215</v>
      </c>
      <c r="G493" s="252"/>
      <c r="H493" s="255">
        <v>46.759999999999998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AT493" s="261" t="s">
        <v>145</v>
      </c>
      <c r="AU493" s="261" t="s">
        <v>87</v>
      </c>
      <c r="AV493" s="12" t="s">
        <v>143</v>
      </c>
      <c r="AW493" s="12" t="s">
        <v>40</v>
      </c>
      <c r="AX493" s="12" t="s">
        <v>84</v>
      </c>
      <c r="AY493" s="261" t="s">
        <v>136</v>
      </c>
    </row>
    <row r="494" s="1" customFormat="1" ht="25.5" customHeight="1">
      <c r="B494" s="47"/>
      <c r="C494" s="222" t="s">
        <v>1003</v>
      </c>
      <c r="D494" s="222" t="s">
        <v>138</v>
      </c>
      <c r="E494" s="223" t="s">
        <v>1004</v>
      </c>
      <c r="F494" s="224" t="s">
        <v>1005</v>
      </c>
      <c r="G494" s="225" t="s">
        <v>182</v>
      </c>
      <c r="H494" s="226">
        <v>46.759999999999998</v>
      </c>
      <c r="I494" s="227"/>
      <c r="J494" s="228">
        <f>ROUND(I494*H494,2)</f>
        <v>0</v>
      </c>
      <c r="K494" s="224" t="s">
        <v>142</v>
      </c>
      <c r="L494" s="73"/>
      <c r="M494" s="229" t="s">
        <v>31</v>
      </c>
      <c r="N494" s="230" t="s">
        <v>47</v>
      </c>
      <c r="O494" s="48"/>
      <c r="P494" s="231">
        <f>O494*H494</f>
        <v>0</v>
      </c>
      <c r="Q494" s="231">
        <v>0</v>
      </c>
      <c r="R494" s="231">
        <f>Q494*H494</f>
        <v>0</v>
      </c>
      <c r="S494" s="231">
        <v>0</v>
      </c>
      <c r="T494" s="232">
        <f>S494*H494</f>
        <v>0</v>
      </c>
      <c r="AR494" s="24" t="s">
        <v>143</v>
      </c>
      <c r="AT494" s="24" t="s">
        <v>138</v>
      </c>
      <c r="AU494" s="24" t="s">
        <v>87</v>
      </c>
      <c r="AY494" s="24" t="s">
        <v>136</v>
      </c>
      <c r="BE494" s="233">
        <f>IF(N494="základní",J494,0)</f>
        <v>0</v>
      </c>
      <c r="BF494" s="233">
        <f>IF(N494="snížená",J494,0)</f>
        <v>0</v>
      </c>
      <c r="BG494" s="233">
        <f>IF(N494="zákl. přenesená",J494,0)</f>
        <v>0</v>
      </c>
      <c r="BH494" s="233">
        <f>IF(N494="sníž. přenesená",J494,0)</f>
        <v>0</v>
      </c>
      <c r="BI494" s="233">
        <f>IF(N494="nulová",J494,0)</f>
        <v>0</v>
      </c>
      <c r="BJ494" s="24" t="s">
        <v>84</v>
      </c>
      <c r="BK494" s="233">
        <f>ROUND(I494*H494,2)</f>
        <v>0</v>
      </c>
      <c r="BL494" s="24" t="s">
        <v>143</v>
      </c>
      <c r="BM494" s="24" t="s">
        <v>1006</v>
      </c>
    </row>
    <row r="495" s="1" customFormat="1" ht="25.5" customHeight="1">
      <c r="B495" s="47"/>
      <c r="C495" s="222" t="s">
        <v>1007</v>
      </c>
      <c r="D495" s="222" t="s">
        <v>138</v>
      </c>
      <c r="E495" s="223" t="s">
        <v>1008</v>
      </c>
      <c r="F495" s="224" t="s">
        <v>1009</v>
      </c>
      <c r="G495" s="225" t="s">
        <v>182</v>
      </c>
      <c r="H495" s="226">
        <v>27.239999999999998</v>
      </c>
      <c r="I495" s="227"/>
      <c r="J495" s="228">
        <f>ROUND(I495*H495,2)</f>
        <v>0</v>
      </c>
      <c r="K495" s="224" t="s">
        <v>142</v>
      </c>
      <c r="L495" s="73"/>
      <c r="M495" s="229" t="s">
        <v>31</v>
      </c>
      <c r="N495" s="230" t="s">
        <v>47</v>
      </c>
      <c r="O495" s="48"/>
      <c r="P495" s="231">
        <f>O495*H495</f>
        <v>0</v>
      </c>
      <c r="Q495" s="231">
        <v>1.0000000000000001E-05</v>
      </c>
      <c r="R495" s="231">
        <f>Q495*H495</f>
        <v>0.00027240000000000001</v>
      </c>
      <c r="S495" s="231">
        <v>0</v>
      </c>
      <c r="T495" s="232">
        <f>S495*H495</f>
        <v>0</v>
      </c>
      <c r="AR495" s="24" t="s">
        <v>143</v>
      </c>
      <c r="AT495" s="24" t="s">
        <v>138</v>
      </c>
      <c r="AU495" s="24" t="s">
        <v>87</v>
      </c>
      <c r="AY495" s="24" t="s">
        <v>136</v>
      </c>
      <c r="BE495" s="233">
        <f>IF(N495="základní",J495,0)</f>
        <v>0</v>
      </c>
      <c r="BF495" s="233">
        <f>IF(N495="snížená",J495,0)</f>
        <v>0</v>
      </c>
      <c r="BG495" s="233">
        <f>IF(N495="zákl. přenesená",J495,0)</f>
        <v>0</v>
      </c>
      <c r="BH495" s="233">
        <f>IF(N495="sníž. přenesená",J495,0)</f>
        <v>0</v>
      </c>
      <c r="BI495" s="233">
        <f>IF(N495="nulová",J495,0)</f>
        <v>0</v>
      </c>
      <c r="BJ495" s="24" t="s">
        <v>84</v>
      </c>
      <c r="BK495" s="233">
        <f>ROUND(I495*H495,2)</f>
        <v>0</v>
      </c>
      <c r="BL495" s="24" t="s">
        <v>143</v>
      </c>
      <c r="BM495" s="24" t="s">
        <v>1010</v>
      </c>
    </row>
    <row r="496" s="1" customFormat="1">
      <c r="B496" s="47"/>
      <c r="C496" s="75"/>
      <c r="D496" s="236" t="s">
        <v>151</v>
      </c>
      <c r="E496" s="75"/>
      <c r="F496" s="246" t="s">
        <v>1011</v>
      </c>
      <c r="G496" s="75"/>
      <c r="H496" s="75"/>
      <c r="I496" s="192"/>
      <c r="J496" s="75"/>
      <c r="K496" s="75"/>
      <c r="L496" s="73"/>
      <c r="M496" s="247"/>
      <c r="N496" s="48"/>
      <c r="O496" s="48"/>
      <c r="P496" s="48"/>
      <c r="Q496" s="48"/>
      <c r="R496" s="48"/>
      <c r="S496" s="48"/>
      <c r="T496" s="96"/>
      <c r="AT496" s="24" t="s">
        <v>151</v>
      </c>
      <c r="AU496" s="24" t="s">
        <v>87</v>
      </c>
    </row>
    <row r="497" s="13" customFormat="1">
      <c r="B497" s="266"/>
      <c r="C497" s="267"/>
      <c r="D497" s="236" t="s">
        <v>145</v>
      </c>
      <c r="E497" s="268" t="s">
        <v>31</v>
      </c>
      <c r="F497" s="269" t="s">
        <v>619</v>
      </c>
      <c r="G497" s="267"/>
      <c r="H497" s="268" t="s">
        <v>31</v>
      </c>
      <c r="I497" s="270"/>
      <c r="J497" s="267"/>
      <c r="K497" s="267"/>
      <c r="L497" s="271"/>
      <c r="M497" s="272"/>
      <c r="N497" s="273"/>
      <c r="O497" s="273"/>
      <c r="P497" s="273"/>
      <c r="Q497" s="273"/>
      <c r="R497" s="273"/>
      <c r="S497" s="273"/>
      <c r="T497" s="274"/>
      <c r="AT497" s="275" t="s">
        <v>145</v>
      </c>
      <c r="AU497" s="275" t="s">
        <v>87</v>
      </c>
      <c r="AV497" s="13" t="s">
        <v>84</v>
      </c>
      <c r="AW497" s="13" t="s">
        <v>40</v>
      </c>
      <c r="AX497" s="13" t="s">
        <v>76</v>
      </c>
      <c r="AY497" s="275" t="s">
        <v>136</v>
      </c>
    </row>
    <row r="498" s="11" customFormat="1">
      <c r="B498" s="234"/>
      <c r="C498" s="235"/>
      <c r="D498" s="236" t="s">
        <v>145</v>
      </c>
      <c r="E498" s="237" t="s">
        <v>31</v>
      </c>
      <c r="F498" s="238" t="s">
        <v>1012</v>
      </c>
      <c r="G498" s="235"/>
      <c r="H498" s="239">
        <v>11.84</v>
      </c>
      <c r="I498" s="240"/>
      <c r="J498" s="235"/>
      <c r="K498" s="235"/>
      <c r="L498" s="241"/>
      <c r="M498" s="242"/>
      <c r="N498" s="243"/>
      <c r="O498" s="243"/>
      <c r="P498" s="243"/>
      <c r="Q498" s="243"/>
      <c r="R498" s="243"/>
      <c r="S498" s="243"/>
      <c r="T498" s="244"/>
      <c r="AT498" s="245" t="s">
        <v>145</v>
      </c>
      <c r="AU498" s="245" t="s">
        <v>87</v>
      </c>
      <c r="AV498" s="11" t="s">
        <v>87</v>
      </c>
      <c r="AW498" s="11" t="s">
        <v>40</v>
      </c>
      <c r="AX498" s="11" t="s">
        <v>76</v>
      </c>
      <c r="AY498" s="245" t="s">
        <v>136</v>
      </c>
    </row>
    <row r="499" s="11" customFormat="1">
      <c r="B499" s="234"/>
      <c r="C499" s="235"/>
      <c r="D499" s="236" t="s">
        <v>145</v>
      </c>
      <c r="E499" s="237" t="s">
        <v>31</v>
      </c>
      <c r="F499" s="238" t="s">
        <v>1013</v>
      </c>
      <c r="G499" s="235"/>
      <c r="H499" s="239">
        <v>4.0999999999999996</v>
      </c>
      <c r="I499" s="240"/>
      <c r="J499" s="235"/>
      <c r="K499" s="235"/>
      <c r="L499" s="241"/>
      <c r="M499" s="242"/>
      <c r="N499" s="243"/>
      <c r="O499" s="243"/>
      <c r="P499" s="243"/>
      <c r="Q499" s="243"/>
      <c r="R499" s="243"/>
      <c r="S499" s="243"/>
      <c r="T499" s="244"/>
      <c r="AT499" s="245" t="s">
        <v>145</v>
      </c>
      <c r="AU499" s="245" t="s">
        <v>87</v>
      </c>
      <c r="AV499" s="11" t="s">
        <v>87</v>
      </c>
      <c r="AW499" s="11" t="s">
        <v>40</v>
      </c>
      <c r="AX499" s="11" t="s">
        <v>76</v>
      </c>
      <c r="AY499" s="245" t="s">
        <v>136</v>
      </c>
    </row>
    <row r="500" s="11" customFormat="1">
      <c r="B500" s="234"/>
      <c r="C500" s="235"/>
      <c r="D500" s="236" t="s">
        <v>145</v>
      </c>
      <c r="E500" s="237" t="s">
        <v>31</v>
      </c>
      <c r="F500" s="238" t="s">
        <v>1014</v>
      </c>
      <c r="G500" s="235"/>
      <c r="H500" s="239">
        <v>3.6000000000000001</v>
      </c>
      <c r="I500" s="240"/>
      <c r="J500" s="235"/>
      <c r="K500" s="235"/>
      <c r="L500" s="241"/>
      <c r="M500" s="242"/>
      <c r="N500" s="243"/>
      <c r="O500" s="243"/>
      <c r="P500" s="243"/>
      <c r="Q500" s="243"/>
      <c r="R500" s="243"/>
      <c r="S500" s="243"/>
      <c r="T500" s="244"/>
      <c r="AT500" s="245" t="s">
        <v>145</v>
      </c>
      <c r="AU500" s="245" t="s">
        <v>87</v>
      </c>
      <c r="AV500" s="11" t="s">
        <v>87</v>
      </c>
      <c r="AW500" s="11" t="s">
        <v>40</v>
      </c>
      <c r="AX500" s="11" t="s">
        <v>76</v>
      </c>
      <c r="AY500" s="245" t="s">
        <v>136</v>
      </c>
    </row>
    <row r="501" s="11" customFormat="1">
      <c r="B501" s="234"/>
      <c r="C501" s="235"/>
      <c r="D501" s="236" t="s">
        <v>145</v>
      </c>
      <c r="E501" s="237" t="s">
        <v>31</v>
      </c>
      <c r="F501" s="238" t="s">
        <v>1015</v>
      </c>
      <c r="G501" s="235"/>
      <c r="H501" s="239">
        <v>3.6000000000000001</v>
      </c>
      <c r="I501" s="240"/>
      <c r="J501" s="235"/>
      <c r="K501" s="235"/>
      <c r="L501" s="241"/>
      <c r="M501" s="242"/>
      <c r="N501" s="243"/>
      <c r="O501" s="243"/>
      <c r="P501" s="243"/>
      <c r="Q501" s="243"/>
      <c r="R501" s="243"/>
      <c r="S501" s="243"/>
      <c r="T501" s="244"/>
      <c r="AT501" s="245" t="s">
        <v>145</v>
      </c>
      <c r="AU501" s="245" t="s">
        <v>87</v>
      </c>
      <c r="AV501" s="11" t="s">
        <v>87</v>
      </c>
      <c r="AW501" s="11" t="s">
        <v>40</v>
      </c>
      <c r="AX501" s="11" t="s">
        <v>76</v>
      </c>
      <c r="AY501" s="245" t="s">
        <v>136</v>
      </c>
    </row>
    <row r="502" s="11" customFormat="1">
      <c r="B502" s="234"/>
      <c r="C502" s="235"/>
      <c r="D502" s="236" t="s">
        <v>145</v>
      </c>
      <c r="E502" s="237" t="s">
        <v>31</v>
      </c>
      <c r="F502" s="238" t="s">
        <v>1016</v>
      </c>
      <c r="G502" s="235"/>
      <c r="H502" s="239">
        <v>4.0999999999999996</v>
      </c>
      <c r="I502" s="240"/>
      <c r="J502" s="235"/>
      <c r="K502" s="235"/>
      <c r="L502" s="241"/>
      <c r="M502" s="242"/>
      <c r="N502" s="243"/>
      <c r="O502" s="243"/>
      <c r="P502" s="243"/>
      <c r="Q502" s="243"/>
      <c r="R502" s="243"/>
      <c r="S502" s="243"/>
      <c r="T502" s="244"/>
      <c r="AT502" s="245" t="s">
        <v>145</v>
      </c>
      <c r="AU502" s="245" t="s">
        <v>87</v>
      </c>
      <c r="AV502" s="11" t="s">
        <v>87</v>
      </c>
      <c r="AW502" s="11" t="s">
        <v>40</v>
      </c>
      <c r="AX502" s="11" t="s">
        <v>76</v>
      </c>
      <c r="AY502" s="245" t="s">
        <v>136</v>
      </c>
    </row>
    <row r="503" s="12" customFormat="1">
      <c r="B503" s="251"/>
      <c r="C503" s="252"/>
      <c r="D503" s="236" t="s">
        <v>145</v>
      </c>
      <c r="E503" s="253" t="s">
        <v>31</v>
      </c>
      <c r="F503" s="254" t="s">
        <v>215</v>
      </c>
      <c r="G503" s="252"/>
      <c r="H503" s="255">
        <v>27.239999999999998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AT503" s="261" t="s">
        <v>145</v>
      </c>
      <c r="AU503" s="261" t="s">
        <v>87</v>
      </c>
      <c r="AV503" s="12" t="s">
        <v>143</v>
      </c>
      <c r="AW503" s="12" t="s">
        <v>40</v>
      </c>
      <c r="AX503" s="12" t="s">
        <v>84</v>
      </c>
      <c r="AY503" s="261" t="s">
        <v>136</v>
      </c>
    </row>
    <row r="504" s="1" customFormat="1" ht="25.5" customHeight="1">
      <c r="B504" s="47"/>
      <c r="C504" s="222" t="s">
        <v>1017</v>
      </c>
      <c r="D504" s="222" t="s">
        <v>138</v>
      </c>
      <c r="E504" s="223" t="s">
        <v>1018</v>
      </c>
      <c r="F504" s="224" t="s">
        <v>1019</v>
      </c>
      <c r="G504" s="225" t="s">
        <v>182</v>
      </c>
      <c r="H504" s="226">
        <v>27.239999999999998</v>
      </c>
      <c r="I504" s="227"/>
      <c r="J504" s="228">
        <f>ROUND(I504*H504,2)</f>
        <v>0</v>
      </c>
      <c r="K504" s="224" t="s">
        <v>31</v>
      </c>
      <c r="L504" s="73"/>
      <c r="M504" s="229" t="s">
        <v>31</v>
      </c>
      <c r="N504" s="230" t="s">
        <v>47</v>
      </c>
      <c r="O504" s="48"/>
      <c r="P504" s="231">
        <f>O504*H504</f>
        <v>0</v>
      </c>
      <c r="Q504" s="231">
        <v>1.0000000000000001E-05</v>
      </c>
      <c r="R504" s="231">
        <f>Q504*H504</f>
        <v>0.00027240000000000001</v>
      </c>
      <c r="S504" s="231">
        <v>0</v>
      </c>
      <c r="T504" s="232">
        <f>S504*H504</f>
        <v>0</v>
      </c>
      <c r="AR504" s="24" t="s">
        <v>143</v>
      </c>
      <c r="AT504" s="24" t="s">
        <v>138</v>
      </c>
      <c r="AU504" s="24" t="s">
        <v>87</v>
      </c>
      <c r="AY504" s="24" t="s">
        <v>136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24" t="s">
        <v>84</v>
      </c>
      <c r="BK504" s="233">
        <f>ROUND(I504*H504,2)</f>
        <v>0</v>
      </c>
      <c r="BL504" s="24" t="s">
        <v>143</v>
      </c>
      <c r="BM504" s="24" t="s">
        <v>1020</v>
      </c>
    </row>
    <row r="505" s="1" customFormat="1">
      <c r="B505" s="47"/>
      <c r="C505" s="75"/>
      <c r="D505" s="236" t="s">
        <v>151</v>
      </c>
      <c r="E505" s="75"/>
      <c r="F505" s="246" t="s">
        <v>1021</v>
      </c>
      <c r="G505" s="75"/>
      <c r="H505" s="75"/>
      <c r="I505" s="192"/>
      <c r="J505" s="75"/>
      <c r="K505" s="75"/>
      <c r="L505" s="73"/>
      <c r="M505" s="247"/>
      <c r="N505" s="48"/>
      <c r="O505" s="48"/>
      <c r="P505" s="48"/>
      <c r="Q505" s="48"/>
      <c r="R505" s="48"/>
      <c r="S505" s="48"/>
      <c r="T505" s="96"/>
      <c r="AT505" s="24" t="s">
        <v>151</v>
      </c>
      <c r="AU505" s="24" t="s">
        <v>87</v>
      </c>
    </row>
    <row r="506" s="1" customFormat="1" ht="25.5" customHeight="1">
      <c r="B506" s="47"/>
      <c r="C506" s="222" t="s">
        <v>1022</v>
      </c>
      <c r="D506" s="222" t="s">
        <v>138</v>
      </c>
      <c r="E506" s="223" t="s">
        <v>1023</v>
      </c>
      <c r="F506" s="224" t="s">
        <v>1024</v>
      </c>
      <c r="G506" s="225" t="s">
        <v>182</v>
      </c>
      <c r="H506" s="226">
        <v>46.759999999999998</v>
      </c>
      <c r="I506" s="227"/>
      <c r="J506" s="228">
        <f>ROUND(I506*H506,2)</f>
        <v>0</v>
      </c>
      <c r="K506" s="224" t="s">
        <v>142</v>
      </c>
      <c r="L506" s="73"/>
      <c r="M506" s="229" t="s">
        <v>31</v>
      </c>
      <c r="N506" s="230" t="s">
        <v>47</v>
      </c>
      <c r="O506" s="48"/>
      <c r="P506" s="231">
        <f>O506*H506</f>
        <v>0</v>
      </c>
      <c r="Q506" s="231">
        <v>9.0000000000000006E-05</v>
      </c>
      <c r="R506" s="231">
        <f>Q506*H506</f>
        <v>0.0042084000000000002</v>
      </c>
      <c r="S506" s="231">
        <v>0</v>
      </c>
      <c r="T506" s="232">
        <f>S506*H506</f>
        <v>0</v>
      </c>
      <c r="AR506" s="24" t="s">
        <v>143</v>
      </c>
      <c r="AT506" s="24" t="s">
        <v>138</v>
      </c>
      <c r="AU506" s="24" t="s">
        <v>87</v>
      </c>
      <c r="AY506" s="24" t="s">
        <v>136</v>
      </c>
      <c r="BE506" s="233">
        <f>IF(N506="základní",J506,0)</f>
        <v>0</v>
      </c>
      <c r="BF506" s="233">
        <f>IF(N506="snížená",J506,0)</f>
        <v>0</v>
      </c>
      <c r="BG506" s="233">
        <f>IF(N506="zákl. přenesená",J506,0)</f>
        <v>0</v>
      </c>
      <c r="BH506" s="233">
        <f>IF(N506="sníž. přenesená",J506,0)</f>
        <v>0</v>
      </c>
      <c r="BI506" s="233">
        <f>IF(N506="nulová",J506,0)</f>
        <v>0</v>
      </c>
      <c r="BJ506" s="24" t="s">
        <v>84</v>
      </c>
      <c r="BK506" s="233">
        <f>ROUND(I506*H506,2)</f>
        <v>0</v>
      </c>
      <c r="BL506" s="24" t="s">
        <v>143</v>
      </c>
      <c r="BM506" s="24" t="s">
        <v>1025</v>
      </c>
    </row>
    <row r="507" s="1" customFormat="1" ht="25.5" customHeight="1">
      <c r="B507" s="47"/>
      <c r="C507" s="222" t="s">
        <v>1026</v>
      </c>
      <c r="D507" s="222" t="s">
        <v>138</v>
      </c>
      <c r="E507" s="223" t="s">
        <v>1027</v>
      </c>
      <c r="F507" s="224" t="s">
        <v>1028</v>
      </c>
      <c r="G507" s="225" t="s">
        <v>182</v>
      </c>
      <c r="H507" s="226">
        <v>27.239999999999998</v>
      </c>
      <c r="I507" s="227"/>
      <c r="J507" s="228">
        <f>ROUND(I507*H507,2)</f>
        <v>0</v>
      </c>
      <c r="K507" s="224" t="s">
        <v>142</v>
      </c>
      <c r="L507" s="73"/>
      <c r="M507" s="229" t="s">
        <v>31</v>
      </c>
      <c r="N507" s="230" t="s">
        <v>47</v>
      </c>
      <c r="O507" s="48"/>
      <c r="P507" s="231">
        <f>O507*H507</f>
        <v>0</v>
      </c>
      <c r="Q507" s="231">
        <v>0.00034000000000000002</v>
      </c>
      <c r="R507" s="231">
        <f>Q507*H507</f>
        <v>0.0092616</v>
      </c>
      <c r="S507" s="231">
        <v>0</v>
      </c>
      <c r="T507" s="232">
        <f>S507*H507</f>
        <v>0</v>
      </c>
      <c r="AR507" s="24" t="s">
        <v>143</v>
      </c>
      <c r="AT507" s="24" t="s">
        <v>138</v>
      </c>
      <c r="AU507" s="24" t="s">
        <v>87</v>
      </c>
      <c r="AY507" s="24" t="s">
        <v>136</v>
      </c>
      <c r="BE507" s="233">
        <f>IF(N507="základní",J507,0)</f>
        <v>0</v>
      </c>
      <c r="BF507" s="233">
        <f>IF(N507="snížená",J507,0)</f>
        <v>0</v>
      </c>
      <c r="BG507" s="233">
        <f>IF(N507="zákl. přenesená",J507,0)</f>
        <v>0</v>
      </c>
      <c r="BH507" s="233">
        <f>IF(N507="sníž. přenesená",J507,0)</f>
        <v>0</v>
      </c>
      <c r="BI507" s="233">
        <f>IF(N507="nulová",J507,0)</f>
        <v>0</v>
      </c>
      <c r="BJ507" s="24" t="s">
        <v>84</v>
      </c>
      <c r="BK507" s="233">
        <f>ROUND(I507*H507,2)</f>
        <v>0</v>
      </c>
      <c r="BL507" s="24" t="s">
        <v>143</v>
      </c>
      <c r="BM507" s="24" t="s">
        <v>1029</v>
      </c>
    </row>
    <row r="508" s="1" customFormat="1">
      <c r="B508" s="47"/>
      <c r="C508" s="75"/>
      <c r="D508" s="236" t="s">
        <v>151</v>
      </c>
      <c r="E508" s="75"/>
      <c r="F508" s="246" t="s">
        <v>1030</v>
      </c>
      <c r="G508" s="75"/>
      <c r="H508" s="75"/>
      <c r="I508" s="192"/>
      <c r="J508" s="75"/>
      <c r="K508" s="75"/>
      <c r="L508" s="73"/>
      <c r="M508" s="247"/>
      <c r="N508" s="48"/>
      <c r="O508" s="48"/>
      <c r="P508" s="48"/>
      <c r="Q508" s="48"/>
      <c r="R508" s="48"/>
      <c r="S508" s="48"/>
      <c r="T508" s="96"/>
      <c r="AT508" s="24" t="s">
        <v>151</v>
      </c>
      <c r="AU508" s="24" t="s">
        <v>87</v>
      </c>
    </row>
    <row r="509" s="1" customFormat="1" ht="25.5" customHeight="1">
      <c r="B509" s="47"/>
      <c r="C509" s="222" t="s">
        <v>1031</v>
      </c>
      <c r="D509" s="222" t="s">
        <v>138</v>
      </c>
      <c r="E509" s="223" t="s">
        <v>1032</v>
      </c>
      <c r="F509" s="224" t="s">
        <v>1033</v>
      </c>
      <c r="G509" s="225" t="s">
        <v>182</v>
      </c>
      <c r="H509" s="226">
        <v>27.239999999999998</v>
      </c>
      <c r="I509" s="227"/>
      <c r="J509" s="228">
        <f>ROUND(I509*H509,2)</f>
        <v>0</v>
      </c>
      <c r="K509" s="224" t="s">
        <v>31</v>
      </c>
      <c r="L509" s="73"/>
      <c r="M509" s="229" t="s">
        <v>31</v>
      </c>
      <c r="N509" s="230" t="s">
        <v>47</v>
      </c>
      <c r="O509" s="48"/>
      <c r="P509" s="231">
        <f>O509*H509</f>
        <v>0</v>
      </c>
      <c r="Q509" s="231">
        <v>0.00034000000000000002</v>
      </c>
      <c r="R509" s="231">
        <f>Q509*H509</f>
        <v>0.0092616</v>
      </c>
      <c r="S509" s="231">
        <v>0</v>
      </c>
      <c r="T509" s="232">
        <f>S509*H509</f>
        <v>0</v>
      </c>
      <c r="AR509" s="24" t="s">
        <v>143</v>
      </c>
      <c r="AT509" s="24" t="s">
        <v>138</v>
      </c>
      <c r="AU509" s="24" t="s">
        <v>87</v>
      </c>
      <c r="AY509" s="24" t="s">
        <v>136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24" t="s">
        <v>84</v>
      </c>
      <c r="BK509" s="233">
        <f>ROUND(I509*H509,2)</f>
        <v>0</v>
      </c>
      <c r="BL509" s="24" t="s">
        <v>143</v>
      </c>
      <c r="BM509" s="24" t="s">
        <v>1034</v>
      </c>
    </row>
    <row r="510" s="1" customFormat="1">
      <c r="B510" s="47"/>
      <c r="C510" s="75"/>
      <c r="D510" s="236" t="s">
        <v>151</v>
      </c>
      <c r="E510" s="75"/>
      <c r="F510" s="246" t="s">
        <v>1035</v>
      </c>
      <c r="G510" s="75"/>
      <c r="H510" s="75"/>
      <c r="I510" s="192"/>
      <c r="J510" s="75"/>
      <c r="K510" s="75"/>
      <c r="L510" s="73"/>
      <c r="M510" s="247"/>
      <c r="N510" s="48"/>
      <c r="O510" s="48"/>
      <c r="P510" s="48"/>
      <c r="Q510" s="48"/>
      <c r="R510" s="48"/>
      <c r="S510" s="48"/>
      <c r="T510" s="96"/>
      <c r="AT510" s="24" t="s">
        <v>151</v>
      </c>
      <c r="AU510" s="24" t="s">
        <v>87</v>
      </c>
    </row>
    <row r="511" s="1" customFormat="1" ht="25.5" customHeight="1">
      <c r="B511" s="47"/>
      <c r="C511" s="222" t="s">
        <v>1036</v>
      </c>
      <c r="D511" s="222" t="s">
        <v>138</v>
      </c>
      <c r="E511" s="223" t="s">
        <v>1037</v>
      </c>
      <c r="F511" s="224" t="s">
        <v>1038</v>
      </c>
      <c r="G511" s="225" t="s">
        <v>182</v>
      </c>
      <c r="H511" s="226">
        <v>10.869999999999999</v>
      </c>
      <c r="I511" s="227"/>
      <c r="J511" s="228">
        <f>ROUND(I511*H511,2)</f>
        <v>0</v>
      </c>
      <c r="K511" s="224" t="s">
        <v>142</v>
      </c>
      <c r="L511" s="73"/>
      <c r="M511" s="229" t="s">
        <v>31</v>
      </c>
      <c r="N511" s="230" t="s">
        <v>47</v>
      </c>
      <c r="O511" s="48"/>
      <c r="P511" s="231">
        <f>O511*H511</f>
        <v>0</v>
      </c>
      <c r="Q511" s="231">
        <v>0.0057499999999999999</v>
      </c>
      <c r="R511" s="231">
        <f>Q511*H511</f>
        <v>0.062502499999999989</v>
      </c>
      <c r="S511" s="231">
        <v>0</v>
      </c>
      <c r="T511" s="232">
        <f>S511*H511</f>
        <v>0</v>
      </c>
      <c r="AR511" s="24" t="s">
        <v>143</v>
      </c>
      <c r="AT511" s="24" t="s">
        <v>138</v>
      </c>
      <c r="AU511" s="24" t="s">
        <v>87</v>
      </c>
      <c r="AY511" s="24" t="s">
        <v>136</v>
      </c>
      <c r="BE511" s="233">
        <f>IF(N511="základní",J511,0)</f>
        <v>0</v>
      </c>
      <c r="BF511" s="233">
        <f>IF(N511="snížená",J511,0)</f>
        <v>0</v>
      </c>
      <c r="BG511" s="233">
        <f>IF(N511="zákl. přenesená",J511,0)</f>
        <v>0</v>
      </c>
      <c r="BH511" s="233">
        <f>IF(N511="sníž. přenesená",J511,0)</f>
        <v>0</v>
      </c>
      <c r="BI511" s="233">
        <f>IF(N511="nulová",J511,0)</f>
        <v>0</v>
      </c>
      <c r="BJ511" s="24" t="s">
        <v>84</v>
      </c>
      <c r="BK511" s="233">
        <f>ROUND(I511*H511,2)</f>
        <v>0</v>
      </c>
      <c r="BL511" s="24" t="s">
        <v>143</v>
      </c>
      <c r="BM511" s="24" t="s">
        <v>1039</v>
      </c>
    </row>
    <row r="512" s="11" customFormat="1">
      <c r="B512" s="234"/>
      <c r="C512" s="235"/>
      <c r="D512" s="236" t="s">
        <v>145</v>
      </c>
      <c r="E512" s="237" t="s">
        <v>31</v>
      </c>
      <c r="F512" s="238" t="s">
        <v>1040</v>
      </c>
      <c r="G512" s="235"/>
      <c r="H512" s="239">
        <v>5.5199999999999996</v>
      </c>
      <c r="I512" s="240"/>
      <c r="J512" s="235"/>
      <c r="K512" s="235"/>
      <c r="L512" s="241"/>
      <c r="M512" s="242"/>
      <c r="N512" s="243"/>
      <c r="O512" s="243"/>
      <c r="P512" s="243"/>
      <c r="Q512" s="243"/>
      <c r="R512" s="243"/>
      <c r="S512" s="243"/>
      <c r="T512" s="244"/>
      <c r="AT512" s="245" t="s">
        <v>145</v>
      </c>
      <c r="AU512" s="245" t="s">
        <v>87</v>
      </c>
      <c r="AV512" s="11" t="s">
        <v>87</v>
      </c>
      <c r="AW512" s="11" t="s">
        <v>40</v>
      </c>
      <c r="AX512" s="11" t="s">
        <v>76</v>
      </c>
      <c r="AY512" s="245" t="s">
        <v>136</v>
      </c>
    </row>
    <row r="513" s="11" customFormat="1">
      <c r="B513" s="234"/>
      <c r="C513" s="235"/>
      <c r="D513" s="236" t="s">
        <v>145</v>
      </c>
      <c r="E513" s="237" t="s">
        <v>31</v>
      </c>
      <c r="F513" s="238" t="s">
        <v>1041</v>
      </c>
      <c r="G513" s="235"/>
      <c r="H513" s="239">
        <v>5.3499999999999996</v>
      </c>
      <c r="I513" s="240"/>
      <c r="J513" s="235"/>
      <c r="K513" s="235"/>
      <c r="L513" s="241"/>
      <c r="M513" s="242"/>
      <c r="N513" s="243"/>
      <c r="O513" s="243"/>
      <c r="P513" s="243"/>
      <c r="Q513" s="243"/>
      <c r="R513" s="243"/>
      <c r="S513" s="243"/>
      <c r="T513" s="244"/>
      <c r="AT513" s="245" t="s">
        <v>145</v>
      </c>
      <c r="AU513" s="245" t="s">
        <v>87</v>
      </c>
      <c r="AV513" s="11" t="s">
        <v>87</v>
      </c>
      <c r="AW513" s="11" t="s">
        <v>40</v>
      </c>
      <c r="AX513" s="11" t="s">
        <v>76</v>
      </c>
      <c r="AY513" s="245" t="s">
        <v>136</v>
      </c>
    </row>
    <row r="514" s="12" customFormat="1">
      <c r="B514" s="251"/>
      <c r="C514" s="252"/>
      <c r="D514" s="236" t="s">
        <v>145</v>
      </c>
      <c r="E514" s="253" t="s">
        <v>31</v>
      </c>
      <c r="F514" s="254" t="s">
        <v>215</v>
      </c>
      <c r="G514" s="252"/>
      <c r="H514" s="255">
        <v>10.869999999999999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AT514" s="261" t="s">
        <v>145</v>
      </c>
      <c r="AU514" s="261" t="s">
        <v>87</v>
      </c>
      <c r="AV514" s="12" t="s">
        <v>143</v>
      </c>
      <c r="AW514" s="12" t="s">
        <v>40</v>
      </c>
      <c r="AX514" s="12" t="s">
        <v>84</v>
      </c>
      <c r="AY514" s="261" t="s">
        <v>136</v>
      </c>
    </row>
    <row r="515" s="1" customFormat="1" ht="25.5" customHeight="1">
      <c r="B515" s="47"/>
      <c r="C515" s="222" t="s">
        <v>1042</v>
      </c>
      <c r="D515" s="222" t="s">
        <v>138</v>
      </c>
      <c r="E515" s="223" t="s">
        <v>1043</v>
      </c>
      <c r="F515" s="224" t="s">
        <v>1044</v>
      </c>
      <c r="G515" s="225" t="s">
        <v>182</v>
      </c>
      <c r="H515" s="226">
        <v>99.599999999999994</v>
      </c>
      <c r="I515" s="227"/>
      <c r="J515" s="228">
        <f>ROUND(I515*H515,2)</f>
        <v>0</v>
      </c>
      <c r="K515" s="224" t="s">
        <v>142</v>
      </c>
      <c r="L515" s="73"/>
      <c r="M515" s="229" t="s">
        <v>31</v>
      </c>
      <c r="N515" s="230" t="s">
        <v>47</v>
      </c>
      <c r="O515" s="48"/>
      <c r="P515" s="231">
        <f>O515*H515</f>
        <v>0</v>
      </c>
      <c r="Q515" s="231">
        <v>0.0028700000000000002</v>
      </c>
      <c r="R515" s="231">
        <f>Q515*H515</f>
        <v>0.28585199999999999</v>
      </c>
      <c r="S515" s="231">
        <v>0</v>
      </c>
      <c r="T515" s="232">
        <f>S515*H515</f>
        <v>0</v>
      </c>
      <c r="AR515" s="24" t="s">
        <v>143</v>
      </c>
      <c r="AT515" s="24" t="s">
        <v>138</v>
      </c>
      <c r="AU515" s="24" t="s">
        <v>87</v>
      </c>
      <c r="AY515" s="24" t="s">
        <v>136</v>
      </c>
      <c r="BE515" s="233">
        <f>IF(N515="základní",J515,0)</f>
        <v>0</v>
      </c>
      <c r="BF515" s="233">
        <f>IF(N515="snížená",J515,0)</f>
        <v>0</v>
      </c>
      <c r="BG515" s="233">
        <f>IF(N515="zákl. přenesená",J515,0)</f>
        <v>0</v>
      </c>
      <c r="BH515" s="233">
        <f>IF(N515="sníž. přenesená",J515,0)</f>
        <v>0</v>
      </c>
      <c r="BI515" s="233">
        <f>IF(N515="nulová",J515,0)</f>
        <v>0</v>
      </c>
      <c r="BJ515" s="24" t="s">
        <v>84</v>
      </c>
      <c r="BK515" s="233">
        <f>ROUND(I515*H515,2)</f>
        <v>0</v>
      </c>
      <c r="BL515" s="24" t="s">
        <v>143</v>
      </c>
      <c r="BM515" s="24" t="s">
        <v>1045</v>
      </c>
    </row>
    <row r="516" s="1" customFormat="1">
      <c r="B516" s="47"/>
      <c r="C516" s="75"/>
      <c r="D516" s="236" t="s">
        <v>151</v>
      </c>
      <c r="E516" s="75"/>
      <c r="F516" s="246" t="s">
        <v>1046</v>
      </c>
      <c r="G516" s="75"/>
      <c r="H516" s="75"/>
      <c r="I516" s="192"/>
      <c r="J516" s="75"/>
      <c r="K516" s="75"/>
      <c r="L516" s="73"/>
      <c r="M516" s="247"/>
      <c r="N516" s="48"/>
      <c r="O516" s="48"/>
      <c r="P516" s="48"/>
      <c r="Q516" s="48"/>
      <c r="R516" s="48"/>
      <c r="S516" s="48"/>
      <c r="T516" s="96"/>
      <c r="AT516" s="24" t="s">
        <v>151</v>
      </c>
      <c r="AU516" s="24" t="s">
        <v>87</v>
      </c>
    </row>
    <row r="517" s="11" customFormat="1">
      <c r="B517" s="234"/>
      <c r="C517" s="235"/>
      <c r="D517" s="236" t="s">
        <v>145</v>
      </c>
      <c r="E517" s="237" t="s">
        <v>31</v>
      </c>
      <c r="F517" s="238" t="s">
        <v>1047</v>
      </c>
      <c r="G517" s="235"/>
      <c r="H517" s="239">
        <v>34.799999999999997</v>
      </c>
      <c r="I517" s="240"/>
      <c r="J517" s="235"/>
      <c r="K517" s="235"/>
      <c r="L517" s="241"/>
      <c r="M517" s="242"/>
      <c r="N517" s="243"/>
      <c r="O517" s="243"/>
      <c r="P517" s="243"/>
      <c r="Q517" s="243"/>
      <c r="R517" s="243"/>
      <c r="S517" s="243"/>
      <c r="T517" s="244"/>
      <c r="AT517" s="245" t="s">
        <v>145</v>
      </c>
      <c r="AU517" s="245" t="s">
        <v>87</v>
      </c>
      <c r="AV517" s="11" t="s">
        <v>87</v>
      </c>
      <c r="AW517" s="11" t="s">
        <v>40</v>
      </c>
      <c r="AX517" s="11" t="s">
        <v>76</v>
      </c>
      <c r="AY517" s="245" t="s">
        <v>136</v>
      </c>
    </row>
    <row r="518" s="11" customFormat="1">
      <c r="B518" s="234"/>
      <c r="C518" s="235"/>
      <c r="D518" s="236" t="s">
        <v>145</v>
      </c>
      <c r="E518" s="237" t="s">
        <v>31</v>
      </c>
      <c r="F518" s="238" t="s">
        <v>1048</v>
      </c>
      <c r="G518" s="235"/>
      <c r="H518" s="239">
        <v>34.799999999999997</v>
      </c>
      <c r="I518" s="240"/>
      <c r="J518" s="235"/>
      <c r="K518" s="235"/>
      <c r="L518" s="241"/>
      <c r="M518" s="242"/>
      <c r="N518" s="243"/>
      <c r="O518" s="243"/>
      <c r="P518" s="243"/>
      <c r="Q518" s="243"/>
      <c r="R518" s="243"/>
      <c r="S518" s="243"/>
      <c r="T518" s="244"/>
      <c r="AT518" s="245" t="s">
        <v>145</v>
      </c>
      <c r="AU518" s="245" t="s">
        <v>87</v>
      </c>
      <c r="AV518" s="11" t="s">
        <v>87</v>
      </c>
      <c r="AW518" s="11" t="s">
        <v>40</v>
      </c>
      <c r="AX518" s="11" t="s">
        <v>76</v>
      </c>
      <c r="AY518" s="245" t="s">
        <v>136</v>
      </c>
    </row>
    <row r="519" s="11" customFormat="1">
      <c r="B519" s="234"/>
      <c r="C519" s="235"/>
      <c r="D519" s="236" t="s">
        <v>145</v>
      </c>
      <c r="E519" s="237" t="s">
        <v>31</v>
      </c>
      <c r="F519" s="238" t="s">
        <v>1049</v>
      </c>
      <c r="G519" s="235"/>
      <c r="H519" s="239">
        <v>30</v>
      </c>
      <c r="I519" s="240"/>
      <c r="J519" s="235"/>
      <c r="K519" s="235"/>
      <c r="L519" s="241"/>
      <c r="M519" s="242"/>
      <c r="N519" s="243"/>
      <c r="O519" s="243"/>
      <c r="P519" s="243"/>
      <c r="Q519" s="243"/>
      <c r="R519" s="243"/>
      <c r="S519" s="243"/>
      <c r="T519" s="244"/>
      <c r="AT519" s="245" t="s">
        <v>145</v>
      </c>
      <c r="AU519" s="245" t="s">
        <v>87</v>
      </c>
      <c r="AV519" s="11" t="s">
        <v>87</v>
      </c>
      <c r="AW519" s="11" t="s">
        <v>40</v>
      </c>
      <c r="AX519" s="11" t="s">
        <v>76</v>
      </c>
      <c r="AY519" s="245" t="s">
        <v>136</v>
      </c>
    </row>
    <row r="520" s="12" customFormat="1">
      <c r="B520" s="251"/>
      <c r="C520" s="252"/>
      <c r="D520" s="236" t="s">
        <v>145</v>
      </c>
      <c r="E520" s="253" t="s">
        <v>31</v>
      </c>
      <c r="F520" s="254" t="s">
        <v>215</v>
      </c>
      <c r="G520" s="252"/>
      <c r="H520" s="255">
        <v>99.599999999999994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AT520" s="261" t="s">
        <v>145</v>
      </c>
      <c r="AU520" s="261" t="s">
        <v>87</v>
      </c>
      <c r="AV520" s="12" t="s">
        <v>143</v>
      </c>
      <c r="AW520" s="12" t="s">
        <v>40</v>
      </c>
      <c r="AX520" s="12" t="s">
        <v>84</v>
      </c>
      <c r="AY520" s="261" t="s">
        <v>136</v>
      </c>
    </row>
    <row r="521" s="1" customFormat="1" ht="25.5" customHeight="1">
      <c r="B521" s="47"/>
      <c r="C521" s="222" t="s">
        <v>1050</v>
      </c>
      <c r="D521" s="222" t="s">
        <v>138</v>
      </c>
      <c r="E521" s="223" t="s">
        <v>1051</v>
      </c>
      <c r="F521" s="224" t="s">
        <v>1052</v>
      </c>
      <c r="G521" s="225" t="s">
        <v>182</v>
      </c>
      <c r="H521" s="226">
        <v>42.219999999999999</v>
      </c>
      <c r="I521" s="227"/>
      <c r="J521" s="228">
        <f>ROUND(I521*H521,2)</f>
        <v>0</v>
      </c>
      <c r="K521" s="224" t="s">
        <v>142</v>
      </c>
      <c r="L521" s="73"/>
      <c r="M521" s="229" t="s">
        <v>31</v>
      </c>
      <c r="N521" s="230" t="s">
        <v>47</v>
      </c>
      <c r="O521" s="48"/>
      <c r="P521" s="231">
        <f>O521*H521</f>
        <v>0</v>
      </c>
      <c r="Q521" s="231">
        <v>0.16370999999999999</v>
      </c>
      <c r="R521" s="231">
        <f>Q521*H521</f>
        <v>6.9118361999999998</v>
      </c>
      <c r="S521" s="231">
        <v>0</v>
      </c>
      <c r="T521" s="232">
        <f>S521*H521</f>
        <v>0</v>
      </c>
      <c r="AR521" s="24" t="s">
        <v>143</v>
      </c>
      <c r="AT521" s="24" t="s">
        <v>138</v>
      </c>
      <c r="AU521" s="24" t="s">
        <v>87</v>
      </c>
      <c r="AY521" s="24" t="s">
        <v>136</v>
      </c>
      <c r="BE521" s="233">
        <f>IF(N521="základní",J521,0)</f>
        <v>0</v>
      </c>
      <c r="BF521" s="233">
        <f>IF(N521="snížená",J521,0)</f>
        <v>0</v>
      </c>
      <c r="BG521" s="233">
        <f>IF(N521="zákl. přenesená",J521,0)</f>
        <v>0</v>
      </c>
      <c r="BH521" s="233">
        <f>IF(N521="sníž. přenesená",J521,0)</f>
        <v>0</v>
      </c>
      <c r="BI521" s="233">
        <f>IF(N521="nulová",J521,0)</f>
        <v>0</v>
      </c>
      <c r="BJ521" s="24" t="s">
        <v>84</v>
      </c>
      <c r="BK521" s="233">
        <f>ROUND(I521*H521,2)</f>
        <v>0</v>
      </c>
      <c r="BL521" s="24" t="s">
        <v>143</v>
      </c>
      <c r="BM521" s="24" t="s">
        <v>1053</v>
      </c>
    </row>
    <row r="522" s="1" customFormat="1">
      <c r="B522" s="47"/>
      <c r="C522" s="75"/>
      <c r="D522" s="236" t="s">
        <v>151</v>
      </c>
      <c r="E522" s="75"/>
      <c r="F522" s="246" t="s">
        <v>1054</v>
      </c>
      <c r="G522" s="75"/>
      <c r="H522" s="75"/>
      <c r="I522" s="192"/>
      <c r="J522" s="75"/>
      <c r="K522" s="75"/>
      <c r="L522" s="73"/>
      <c r="M522" s="247"/>
      <c r="N522" s="48"/>
      <c r="O522" s="48"/>
      <c r="P522" s="48"/>
      <c r="Q522" s="48"/>
      <c r="R522" s="48"/>
      <c r="S522" s="48"/>
      <c r="T522" s="96"/>
      <c r="AT522" s="24" t="s">
        <v>151</v>
      </c>
      <c r="AU522" s="24" t="s">
        <v>87</v>
      </c>
    </row>
    <row r="523" s="13" customFormat="1">
      <c r="B523" s="266"/>
      <c r="C523" s="267"/>
      <c r="D523" s="236" t="s">
        <v>145</v>
      </c>
      <c r="E523" s="268" t="s">
        <v>31</v>
      </c>
      <c r="F523" s="269" t="s">
        <v>439</v>
      </c>
      <c r="G523" s="267"/>
      <c r="H523" s="268" t="s">
        <v>31</v>
      </c>
      <c r="I523" s="270"/>
      <c r="J523" s="267"/>
      <c r="K523" s="267"/>
      <c r="L523" s="271"/>
      <c r="M523" s="272"/>
      <c r="N523" s="273"/>
      <c r="O523" s="273"/>
      <c r="P523" s="273"/>
      <c r="Q523" s="273"/>
      <c r="R523" s="273"/>
      <c r="S523" s="273"/>
      <c r="T523" s="274"/>
      <c r="AT523" s="275" t="s">
        <v>145</v>
      </c>
      <c r="AU523" s="275" t="s">
        <v>87</v>
      </c>
      <c r="AV523" s="13" t="s">
        <v>84</v>
      </c>
      <c r="AW523" s="13" t="s">
        <v>40</v>
      </c>
      <c r="AX523" s="13" t="s">
        <v>76</v>
      </c>
      <c r="AY523" s="275" t="s">
        <v>136</v>
      </c>
    </row>
    <row r="524" s="11" customFormat="1">
      <c r="B524" s="234"/>
      <c r="C524" s="235"/>
      <c r="D524" s="236" t="s">
        <v>145</v>
      </c>
      <c r="E524" s="237" t="s">
        <v>31</v>
      </c>
      <c r="F524" s="238" t="s">
        <v>1055</v>
      </c>
      <c r="G524" s="235"/>
      <c r="H524" s="239">
        <v>20.800000000000001</v>
      </c>
      <c r="I524" s="240"/>
      <c r="J524" s="235"/>
      <c r="K524" s="235"/>
      <c r="L524" s="241"/>
      <c r="M524" s="242"/>
      <c r="N524" s="243"/>
      <c r="O524" s="243"/>
      <c r="P524" s="243"/>
      <c r="Q524" s="243"/>
      <c r="R524" s="243"/>
      <c r="S524" s="243"/>
      <c r="T524" s="244"/>
      <c r="AT524" s="245" t="s">
        <v>145</v>
      </c>
      <c r="AU524" s="245" t="s">
        <v>87</v>
      </c>
      <c r="AV524" s="11" t="s">
        <v>87</v>
      </c>
      <c r="AW524" s="11" t="s">
        <v>40</v>
      </c>
      <c r="AX524" s="11" t="s">
        <v>76</v>
      </c>
      <c r="AY524" s="245" t="s">
        <v>136</v>
      </c>
    </row>
    <row r="525" s="11" customFormat="1">
      <c r="B525" s="234"/>
      <c r="C525" s="235"/>
      <c r="D525" s="236" t="s">
        <v>145</v>
      </c>
      <c r="E525" s="237" t="s">
        <v>31</v>
      </c>
      <c r="F525" s="238" t="s">
        <v>1056</v>
      </c>
      <c r="G525" s="235"/>
      <c r="H525" s="239">
        <v>21.420000000000002</v>
      </c>
      <c r="I525" s="240"/>
      <c r="J525" s="235"/>
      <c r="K525" s="235"/>
      <c r="L525" s="241"/>
      <c r="M525" s="242"/>
      <c r="N525" s="243"/>
      <c r="O525" s="243"/>
      <c r="P525" s="243"/>
      <c r="Q525" s="243"/>
      <c r="R525" s="243"/>
      <c r="S525" s="243"/>
      <c r="T525" s="244"/>
      <c r="AT525" s="245" t="s">
        <v>145</v>
      </c>
      <c r="AU525" s="245" t="s">
        <v>87</v>
      </c>
      <c r="AV525" s="11" t="s">
        <v>87</v>
      </c>
      <c r="AW525" s="11" t="s">
        <v>40</v>
      </c>
      <c r="AX525" s="11" t="s">
        <v>76</v>
      </c>
      <c r="AY525" s="245" t="s">
        <v>136</v>
      </c>
    </row>
    <row r="526" s="12" customFormat="1">
      <c r="B526" s="251"/>
      <c r="C526" s="252"/>
      <c r="D526" s="236" t="s">
        <v>145</v>
      </c>
      <c r="E526" s="253" t="s">
        <v>31</v>
      </c>
      <c r="F526" s="254" t="s">
        <v>215</v>
      </c>
      <c r="G526" s="252"/>
      <c r="H526" s="255">
        <v>42.219999999999999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AT526" s="261" t="s">
        <v>145</v>
      </c>
      <c r="AU526" s="261" t="s">
        <v>87</v>
      </c>
      <c r="AV526" s="12" t="s">
        <v>143</v>
      </c>
      <c r="AW526" s="12" t="s">
        <v>40</v>
      </c>
      <c r="AX526" s="12" t="s">
        <v>84</v>
      </c>
      <c r="AY526" s="261" t="s">
        <v>136</v>
      </c>
    </row>
    <row r="527" s="1" customFormat="1" ht="16.5" customHeight="1">
      <c r="B527" s="47"/>
      <c r="C527" s="276" t="s">
        <v>1057</v>
      </c>
      <c r="D527" s="276" t="s">
        <v>442</v>
      </c>
      <c r="E527" s="277" t="s">
        <v>1058</v>
      </c>
      <c r="F527" s="278" t="s">
        <v>1059</v>
      </c>
      <c r="G527" s="279" t="s">
        <v>202</v>
      </c>
      <c r="H527" s="280">
        <v>120.399</v>
      </c>
      <c r="I527" s="281"/>
      <c r="J527" s="282">
        <f>ROUND(I527*H527,2)</f>
        <v>0</v>
      </c>
      <c r="K527" s="278" t="s">
        <v>142</v>
      </c>
      <c r="L527" s="283"/>
      <c r="M527" s="284" t="s">
        <v>31</v>
      </c>
      <c r="N527" s="285" t="s">
        <v>47</v>
      </c>
      <c r="O527" s="48"/>
      <c r="P527" s="231">
        <f>O527*H527</f>
        <v>0</v>
      </c>
      <c r="Q527" s="231">
        <v>0.043999999999999997</v>
      </c>
      <c r="R527" s="231">
        <f>Q527*H527</f>
        <v>5.2975560000000002</v>
      </c>
      <c r="S527" s="231">
        <v>0</v>
      </c>
      <c r="T527" s="232">
        <f>S527*H527</f>
        <v>0</v>
      </c>
      <c r="AR527" s="24" t="s">
        <v>187</v>
      </c>
      <c r="AT527" s="24" t="s">
        <v>442</v>
      </c>
      <c r="AU527" s="24" t="s">
        <v>87</v>
      </c>
      <c r="AY527" s="24" t="s">
        <v>136</v>
      </c>
      <c r="BE527" s="233">
        <f>IF(N527="základní",J527,0)</f>
        <v>0</v>
      </c>
      <c r="BF527" s="233">
        <f>IF(N527="snížená",J527,0)</f>
        <v>0</v>
      </c>
      <c r="BG527" s="233">
        <f>IF(N527="zákl. přenesená",J527,0)</f>
        <v>0</v>
      </c>
      <c r="BH527" s="233">
        <f>IF(N527="sníž. přenesená",J527,0)</f>
        <v>0</v>
      </c>
      <c r="BI527" s="233">
        <f>IF(N527="nulová",J527,0)</f>
        <v>0</v>
      </c>
      <c r="BJ527" s="24" t="s">
        <v>84</v>
      </c>
      <c r="BK527" s="233">
        <f>ROUND(I527*H527,2)</f>
        <v>0</v>
      </c>
      <c r="BL527" s="24" t="s">
        <v>143</v>
      </c>
      <c r="BM527" s="24" t="s">
        <v>1060</v>
      </c>
    </row>
    <row r="528" s="1" customFormat="1" ht="16.5" customHeight="1">
      <c r="B528" s="47"/>
      <c r="C528" s="222" t="s">
        <v>1061</v>
      </c>
      <c r="D528" s="222" t="s">
        <v>138</v>
      </c>
      <c r="E528" s="223" t="s">
        <v>1062</v>
      </c>
      <c r="F528" s="224" t="s">
        <v>1063</v>
      </c>
      <c r="G528" s="225" t="s">
        <v>202</v>
      </c>
      <c r="H528" s="226">
        <v>10</v>
      </c>
      <c r="I528" s="227"/>
      <c r="J528" s="228">
        <f>ROUND(I528*H528,2)</f>
        <v>0</v>
      </c>
      <c r="K528" s="224" t="s">
        <v>31</v>
      </c>
      <c r="L528" s="73"/>
      <c r="M528" s="229" t="s">
        <v>31</v>
      </c>
      <c r="N528" s="230" t="s">
        <v>47</v>
      </c>
      <c r="O528" s="48"/>
      <c r="P528" s="231">
        <f>O528*H528</f>
        <v>0</v>
      </c>
      <c r="Q528" s="231">
        <v>0</v>
      </c>
      <c r="R528" s="231">
        <f>Q528*H528</f>
        <v>0</v>
      </c>
      <c r="S528" s="231">
        <v>0</v>
      </c>
      <c r="T528" s="232">
        <f>S528*H528</f>
        <v>0</v>
      </c>
      <c r="AR528" s="24" t="s">
        <v>143</v>
      </c>
      <c r="AT528" s="24" t="s">
        <v>138</v>
      </c>
      <c r="AU528" s="24" t="s">
        <v>87</v>
      </c>
      <c r="AY528" s="24" t="s">
        <v>136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24" t="s">
        <v>84</v>
      </c>
      <c r="BK528" s="233">
        <f>ROUND(I528*H528,2)</f>
        <v>0</v>
      </c>
      <c r="BL528" s="24" t="s">
        <v>143</v>
      </c>
      <c r="BM528" s="24" t="s">
        <v>1064</v>
      </c>
    </row>
    <row r="529" s="11" customFormat="1">
      <c r="B529" s="234"/>
      <c r="C529" s="235"/>
      <c r="D529" s="236" t="s">
        <v>145</v>
      </c>
      <c r="E529" s="237" t="s">
        <v>31</v>
      </c>
      <c r="F529" s="238" t="s">
        <v>1065</v>
      </c>
      <c r="G529" s="235"/>
      <c r="H529" s="239">
        <v>4</v>
      </c>
      <c r="I529" s="240"/>
      <c r="J529" s="235"/>
      <c r="K529" s="235"/>
      <c r="L529" s="241"/>
      <c r="M529" s="242"/>
      <c r="N529" s="243"/>
      <c r="O529" s="243"/>
      <c r="P529" s="243"/>
      <c r="Q529" s="243"/>
      <c r="R529" s="243"/>
      <c r="S529" s="243"/>
      <c r="T529" s="244"/>
      <c r="AT529" s="245" t="s">
        <v>145</v>
      </c>
      <c r="AU529" s="245" t="s">
        <v>87</v>
      </c>
      <c r="AV529" s="11" t="s">
        <v>87</v>
      </c>
      <c r="AW529" s="11" t="s">
        <v>40</v>
      </c>
      <c r="AX529" s="11" t="s">
        <v>76</v>
      </c>
      <c r="AY529" s="245" t="s">
        <v>136</v>
      </c>
    </row>
    <row r="530" s="11" customFormat="1">
      <c r="B530" s="234"/>
      <c r="C530" s="235"/>
      <c r="D530" s="236" t="s">
        <v>145</v>
      </c>
      <c r="E530" s="237" t="s">
        <v>31</v>
      </c>
      <c r="F530" s="238" t="s">
        <v>1066</v>
      </c>
      <c r="G530" s="235"/>
      <c r="H530" s="239">
        <v>6</v>
      </c>
      <c r="I530" s="240"/>
      <c r="J530" s="235"/>
      <c r="K530" s="235"/>
      <c r="L530" s="241"/>
      <c r="M530" s="242"/>
      <c r="N530" s="243"/>
      <c r="O530" s="243"/>
      <c r="P530" s="243"/>
      <c r="Q530" s="243"/>
      <c r="R530" s="243"/>
      <c r="S530" s="243"/>
      <c r="T530" s="244"/>
      <c r="AT530" s="245" t="s">
        <v>145</v>
      </c>
      <c r="AU530" s="245" t="s">
        <v>87</v>
      </c>
      <c r="AV530" s="11" t="s">
        <v>87</v>
      </c>
      <c r="AW530" s="11" t="s">
        <v>40</v>
      </c>
      <c r="AX530" s="11" t="s">
        <v>76</v>
      </c>
      <c r="AY530" s="245" t="s">
        <v>136</v>
      </c>
    </row>
    <row r="531" s="12" customFormat="1">
      <c r="B531" s="251"/>
      <c r="C531" s="252"/>
      <c r="D531" s="236" t="s">
        <v>145</v>
      </c>
      <c r="E531" s="253" t="s">
        <v>31</v>
      </c>
      <c r="F531" s="254" t="s">
        <v>215</v>
      </c>
      <c r="G531" s="252"/>
      <c r="H531" s="255">
        <v>10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AT531" s="261" t="s">
        <v>145</v>
      </c>
      <c r="AU531" s="261" t="s">
        <v>87</v>
      </c>
      <c r="AV531" s="12" t="s">
        <v>143</v>
      </c>
      <c r="AW531" s="12" t="s">
        <v>40</v>
      </c>
      <c r="AX531" s="12" t="s">
        <v>84</v>
      </c>
      <c r="AY531" s="261" t="s">
        <v>136</v>
      </c>
    </row>
    <row r="532" s="1" customFormat="1" ht="16.5" customHeight="1">
      <c r="B532" s="47"/>
      <c r="C532" s="222" t="s">
        <v>1067</v>
      </c>
      <c r="D532" s="222" t="s">
        <v>138</v>
      </c>
      <c r="E532" s="223" t="s">
        <v>1068</v>
      </c>
      <c r="F532" s="224" t="s">
        <v>1069</v>
      </c>
      <c r="G532" s="225" t="s">
        <v>157</v>
      </c>
      <c r="H532" s="226">
        <v>93.509</v>
      </c>
      <c r="I532" s="227"/>
      <c r="J532" s="228">
        <f>ROUND(I532*H532,2)</f>
        <v>0</v>
      </c>
      <c r="K532" s="224" t="s">
        <v>31</v>
      </c>
      <c r="L532" s="73"/>
      <c r="M532" s="229" t="s">
        <v>31</v>
      </c>
      <c r="N532" s="230" t="s">
        <v>47</v>
      </c>
      <c r="O532" s="48"/>
      <c r="P532" s="231">
        <f>O532*H532</f>
        <v>0</v>
      </c>
      <c r="Q532" s="231">
        <v>0.00088000000000000003</v>
      </c>
      <c r="R532" s="231">
        <f>Q532*H532</f>
        <v>0.082287920000000001</v>
      </c>
      <c r="S532" s="231">
        <v>0</v>
      </c>
      <c r="T532" s="232">
        <f>S532*H532</f>
        <v>0</v>
      </c>
      <c r="AR532" s="24" t="s">
        <v>143</v>
      </c>
      <c r="AT532" s="24" t="s">
        <v>138</v>
      </c>
      <c r="AU532" s="24" t="s">
        <v>87</v>
      </c>
      <c r="AY532" s="24" t="s">
        <v>136</v>
      </c>
      <c r="BE532" s="233">
        <f>IF(N532="základní",J532,0)</f>
        <v>0</v>
      </c>
      <c r="BF532" s="233">
        <f>IF(N532="snížená",J532,0)</f>
        <v>0</v>
      </c>
      <c r="BG532" s="233">
        <f>IF(N532="zákl. přenesená",J532,0)</f>
        <v>0</v>
      </c>
      <c r="BH532" s="233">
        <f>IF(N532="sníž. přenesená",J532,0)</f>
        <v>0</v>
      </c>
      <c r="BI532" s="233">
        <f>IF(N532="nulová",J532,0)</f>
        <v>0</v>
      </c>
      <c r="BJ532" s="24" t="s">
        <v>84</v>
      </c>
      <c r="BK532" s="233">
        <f>ROUND(I532*H532,2)</f>
        <v>0</v>
      </c>
      <c r="BL532" s="24" t="s">
        <v>143</v>
      </c>
      <c r="BM532" s="24" t="s">
        <v>1070</v>
      </c>
    </row>
    <row r="533" s="11" customFormat="1">
      <c r="B533" s="234"/>
      <c r="C533" s="235"/>
      <c r="D533" s="236" t="s">
        <v>145</v>
      </c>
      <c r="E533" s="237" t="s">
        <v>31</v>
      </c>
      <c r="F533" s="238" t="s">
        <v>1071</v>
      </c>
      <c r="G533" s="235"/>
      <c r="H533" s="239">
        <v>93.509</v>
      </c>
      <c r="I533" s="240"/>
      <c r="J533" s="235"/>
      <c r="K533" s="235"/>
      <c r="L533" s="241"/>
      <c r="M533" s="242"/>
      <c r="N533" s="243"/>
      <c r="O533" s="243"/>
      <c r="P533" s="243"/>
      <c r="Q533" s="243"/>
      <c r="R533" s="243"/>
      <c r="S533" s="243"/>
      <c r="T533" s="244"/>
      <c r="AT533" s="245" t="s">
        <v>145</v>
      </c>
      <c r="AU533" s="245" t="s">
        <v>87</v>
      </c>
      <c r="AV533" s="11" t="s">
        <v>87</v>
      </c>
      <c r="AW533" s="11" t="s">
        <v>40</v>
      </c>
      <c r="AX533" s="11" t="s">
        <v>84</v>
      </c>
      <c r="AY533" s="245" t="s">
        <v>136</v>
      </c>
    </row>
    <row r="534" s="1" customFormat="1" ht="16.5" customHeight="1">
      <c r="B534" s="47"/>
      <c r="C534" s="222" t="s">
        <v>1072</v>
      </c>
      <c r="D534" s="222" t="s">
        <v>138</v>
      </c>
      <c r="E534" s="223" t="s">
        <v>1073</v>
      </c>
      <c r="F534" s="224" t="s">
        <v>1074</v>
      </c>
      <c r="G534" s="225" t="s">
        <v>157</v>
      </c>
      <c r="H534" s="226">
        <v>93.509</v>
      </c>
      <c r="I534" s="227"/>
      <c r="J534" s="228">
        <f>ROUND(I534*H534,2)</f>
        <v>0</v>
      </c>
      <c r="K534" s="224" t="s">
        <v>31</v>
      </c>
      <c r="L534" s="73"/>
      <c r="M534" s="229" t="s">
        <v>31</v>
      </c>
      <c r="N534" s="230" t="s">
        <v>47</v>
      </c>
      <c r="O534" s="48"/>
      <c r="P534" s="231">
        <f>O534*H534</f>
        <v>0</v>
      </c>
      <c r="Q534" s="231">
        <v>0</v>
      </c>
      <c r="R534" s="231">
        <f>Q534*H534</f>
        <v>0</v>
      </c>
      <c r="S534" s="231">
        <v>0</v>
      </c>
      <c r="T534" s="232">
        <f>S534*H534</f>
        <v>0</v>
      </c>
      <c r="AR534" s="24" t="s">
        <v>143</v>
      </c>
      <c r="AT534" s="24" t="s">
        <v>138</v>
      </c>
      <c r="AU534" s="24" t="s">
        <v>87</v>
      </c>
      <c r="AY534" s="24" t="s">
        <v>136</v>
      </c>
      <c r="BE534" s="233">
        <f>IF(N534="základní",J534,0)</f>
        <v>0</v>
      </c>
      <c r="BF534" s="233">
        <f>IF(N534="snížená",J534,0)</f>
        <v>0</v>
      </c>
      <c r="BG534" s="233">
        <f>IF(N534="zákl. přenesená",J534,0)</f>
        <v>0</v>
      </c>
      <c r="BH534" s="233">
        <f>IF(N534="sníž. přenesená",J534,0)</f>
        <v>0</v>
      </c>
      <c r="BI534" s="233">
        <f>IF(N534="nulová",J534,0)</f>
        <v>0</v>
      </c>
      <c r="BJ534" s="24" t="s">
        <v>84</v>
      </c>
      <c r="BK534" s="233">
        <f>ROUND(I534*H534,2)</f>
        <v>0</v>
      </c>
      <c r="BL534" s="24" t="s">
        <v>143</v>
      </c>
      <c r="BM534" s="24" t="s">
        <v>1075</v>
      </c>
    </row>
    <row r="535" s="1" customFormat="1" ht="16.5" customHeight="1">
      <c r="B535" s="47"/>
      <c r="C535" s="222" t="s">
        <v>1076</v>
      </c>
      <c r="D535" s="222" t="s">
        <v>138</v>
      </c>
      <c r="E535" s="223" t="s">
        <v>1077</v>
      </c>
      <c r="F535" s="224" t="s">
        <v>1078</v>
      </c>
      <c r="G535" s="225" t="s">
        <v>157</v>
      </c>
      <c r="H535" s="226">
        <v>187.018</v>
      </c>
      <c r="I535" s="227"/>
      <c r="J535" s="228">
        <f>ROUND(I535*H535,2)</f>
        <v>0</v>
      </c>
      <c r="K535" s="224" t="s">
        <v>31</v>
      </c>
      <c r="L535" s="73"/>
      <c r="M535" s="229" t="s">
        <v>31</v>
      </c>
      <c r="N535" s="230" t="s">
        <v>47</v>
      </c>
      <c r="O535" s="48"/>
      <c r="P535" s="231">
        <f>O535*H535</f>
        <v>0</v>
      </c>
      <c r="Q535" s="231">
        <v>0</v>
      </c>
      <c r="R535" s="231">
        <f>Q535*H535</f>
        <v>0</v>
      </c>
      <c r="S535" s="231">
        <v>0</v>
      </c>
      <c r="T535" s="232">
        <f>S535*H535</f>
        <v>0</v>
      </c>
      <c r="AR535" s="24" t="s">
        <v>143</v>
      </c>
      <c r="AT535" s="24" t="s">
        <v>138</v>
      </c>
      <c r="AU535" s="24" t="s">
        <v>87</v>
      </c>
      <c r="AY535" s="24" t="s">
        <v>136</v>
      </c>
      <c r="BE535" s="233">
        <f>IF(N535="základní",J535,0)</f>
        <v>0</v>
      </c>
      <c r="BF535" s="233">
        <f>IF(N535="snížená",J535,0)</f>
        <v>0</v>
      </c>
      <c r="BG535" s="233">
        <f>IF(N535="zákl. přenesená",J535,0)</f>
        <v>0</v>
      </c>
      <c r="BH535" s="233">
        <f>IF(N535="sníž. přenesená",J535,0)</f>
        <v>0</v>
      </c>
      <c r="BI535" s="233">
        <f>IF(N535="nulová",J535,0)</f>
        <v>0</v>
      </c>
      <c r="BJ535" s="24" t="s">
        <v>84</v>
      </c>
      <c r="BK535" s="233">
        <f>ROUND(I535*H535,2)</f>
        <v>0</v>
      </c>
      <c r="BL535" s="24" t="s">
        <v>143</v>
      </c>
      <c r="BM535" s="24" t="s">
        <v>1079</v>
      </c>
    </row>
    <row r="536" s="1" customFormat="1">
      <c r="B536" s="47"/>
      <c r="C536" s="75"/>
      <c r="D536" s="236" t="s">
        <v>151</v>
      </c>
      <c r="E536" s="75"/>
      <c r="F536" s="246" t="s">
        <v>1080</v>
      </c>
      <c r="G536" s="75"/>
      <c r="H536" s="75"/>
      <c r="I536" s="192"/>
      <c r="J536" s="75"/>
      <c r="K536" s="75"/>
      <c r="L536" s="73"/>
      <c r="M536" s="247"/>
      <c r="N536" s="48"/>
      <c r="O536" s="48"/>
      <c r="P536" s="48"/>
      <c r="Q536" s="48"/>
      <c r="R536" s="48"/>
      <c r="S536" s="48"/>
      <c r="T536" s="96"/>
      <c r="AT536" s="24" t="s">
        <v>151</v>
      </c>
      <c r="AU536" s="24" t="s">
        <v>87</v>
      </c>
    </row>
    <row r="537" s="11" customFormat="1">
      <c r="B537" s="234"/>
      <c r="C537" s="235"/>
      <c r="D537" s="236" t="s">
        <v>145</v>
      </c>
      <c r="E537" s="235"/>
      <c r="F537" s="238" t="s">
        <v>1081</v>
      </c>
      <c r="G537" s="235"/>
      <c r="H537" s="239">
        <v>187.018</v>
      </c>
      <c r="I537" s="240"/>
      <c r="J537" s="235"/>
      <c r="K537" s="235"/>
      <c r="L537" s="241"/>
      <c r="M537" s="242"/>
      <c r="N537" s="243"/>
      <c r="O537" s="243"/>
      <c r="P537" s="243"/>
      <c r="Q537" s="243"/>
      <c r="R537" s="243"/>
      <c r="S537" s="243"/>
      <c r="T537" s="244"/>
      <c r="AT537" s="245" t="s">
        <v>145</v>
      </c>
      <c r="AU537" s="245" t="s">
        <v>87</v>
      </c>
      <c r="AV537" s="11" t="s">
        <v>87</v>
      </c>
      <c r="AW537" s="11" t="s">
        <v>6</v>
      </c>
      <c r="AX537" s="11" t="s">
        <v>84</v>
      </c>
      <c r="AY537" s="245" t="s">
        <v>136</v>
      </c>
    </row>
    <row r="538" s="1" customFormat="1" ht="16.5" customHeight="1">
      <c r="B538" s="47"/>
      <c r="C538" s="222" t="s">
        <v>1082</v>
      </c>
      <c r="D538" s="222" t="s">
        <v>138</v>
      </c>
      <c r="E538" s="223" t="s">
        <v>1083</v>
      </c>
      <c r="F538" s="224" t="s">
        <v>1084</v>
      </c>
      <c r="G538" s="225" t="s">
        <v>157</v>
      </c>
      <c r="H538" s="226">
        <v>14.4</v>
      </c>
      <c r="I538" s="227"/>
      <c r="J538" s="228">
        <f>ROUND(I538*H538,2)</f>
        <v>0</v>
      </c>
      <c r="K538" s="224" t="s">
        <v>142</v>
      </c>
      <c r="L538" s="73"/>
      <c r="M538" s="229" t="s">
        <v>31</v>
      </c>
      <c r="N538" s="230" t="s">
        <v>47</v>
      </c>
      <c r="O538" s="48"/>
      <c r="P538" s="231">
        <f>O538*H538</f>
        <v>0</v>
      </c>
      <c r="Q538" s="231">
        <v>0.12</v>
      </c>
      <c r="R538" s="231">
        <f>Q538*H538</f>
        <v>1.728</v>
      </c>
      <c r="S538" s="231">
        <v>2.4900000000000002</v>
      </c>
      <c r="T538" s="232">
        <f>S538*H538</f>
        <v>35.856000000000002</v>
      </c>
      <c r="AR538" s="24" t="s">
        <v>143</v>
      </c>
      <c r="AT538" s="24" t="s">
        <v>138</v>
      </c>
      <c r="AU538" s="24" t="s">
        <v>87</v>
      </c>
      <c r="AY538" s="24" t="s">
        <v>136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24" t="s">
        <v>84</v>
      </c>
      <c r="BK538" s="233">
        <f>ROUND(I538*H538,2)</f>
        <v>0</v>
      </c>
      <c r="BL538" s="24" t="s">
        <v>143</v>
      </c>
      <c r="BM538" s="24" t="s">
        <v>1085</v>
      </c>
    </row>
    <row r="539" s="13" customFormat="1">
      <c r="B539" s="266"/>
      <c r="C539" s="267"/>
      <c r="D539" s="236" t="s">
        <v>145</v>
      </c>
      <c r="E539" s="268" t="s">
        <v>31</v>
      </c>
      <c r="F539" s="269" t="s">
        <v>1086</v>
      </c>
      <c r="G539" s="267"/>
      <c r="H539" s="268" t="s">
        <v>31</v>
      </c>
      <c r="I539" s="270"/>
      <c r="J539" s="267"/>
      <c r="K539" s="267"/>
      <c r="L539" s="271"/>
      <c r="M539" s="272"/>
      <c r="N539" s="273"/>
      <c r="O539" s="273"/>
      <c r="P539" s="273"/>
      <c r="Q539" s="273"/>
      <c r="R539" s="273"/>
      <c r="S539" s="273"/>
      <c r="T539" s="274"/>
      <c r="AT539" s="275" t="s">
        <v>145</v>
      </c>
      <c r="AU539" s="275" t="s">
        <v>87</v>
      </c>
      <c r="AV539" s="13" t="s">
        <v>84</v>
      </c>
      <c r="AW539" s="13" t="s">
        <v>40</v>
      </c>
      <c r="AX539" s="13" t="s">
        <v>76</v>
      </c>
      <c r="AY539" s="275" t="s">
        <v>136</v>
      </c>
    </row>
    <row r="540" s="11" customFormat="1">
      <c r="B540" s="234"/>
      <c r="C540" s="235"/>
      <c r="D540" s="236" t="s">
        <v>145</v>
      </c>
      <c r="E540" s="237" t="s">
        <v>31</v>
      </c>
      <c r="F540" s="238" t="s">
        <v>1087</v>
      </c>
      <c r="G540" s="235"/>
      <c r="H540" s="239">
        <v>14.4</v>
      </c>
      <c r="I540" s="240"/>
      <c r="J540" s="235"/>
      <c r="K540" s="235"/>
      <c r="L540" s="241"/>
      <c r="M540" s="242"/>
      <c r="N540" s="243"/>
      <c r="O540" s="243"/>
      <c r="P540" s="243"/>
      <c r="Q540" s="243"/>
      <c r="R540" s="243"/>
      <c r="S540" s="243"/>
      <c r="T540" s="244"/>
      <c r="AT540" s="245" t="s">
        <v>145</v>
      </c>
      <c r="AU540" s="245" t="s">
        <v>87</v>
      </c>
      <c r="AV540" s="11" t="s">
        <v>87</v>
      </c>
      <c r="AW540" s="11" t="s">
        <v>40</v>
      </c>
      <c r="AX540" s="11" t="s">
        <v>84</v>
      </c>
      <c r="AY540" s="245" t="s">
        <v>136</v>
      </c>
    </row>
    <row r="541" s="1" customFormat="1" ht="16.5" customHeight="1">
      <c r="B541" s="47"/>
      <c r="C541" s="222" t="s">
        <v>1088</v>
      </c>
      <c r="D541" s="222" t="s">
        <v>138</v>
      </c>
      <c r="E541" s="223" t="s">
        <v>1089</v>
      </c>
      <c r="F541" s="224" t="s">
        <v>1090</v>
      </c>
      <c r="G541" s="225" t="s">
        <v>157</v>
      </c>
      <c r="H541" s="226">
        <v>27.074000000000002</v>
      </c>
      <c r="I541" s="227"/>
      <c r="J541" s="228">
        <f>ROUND(I541*H541,2)</f>
        <v>0</v>
      </c>
      <c r="K541" s="224" t="s">
        <v>142</v>
      </c>
      <c r="L541" s="73"/>
      <c r="M541" s="229" t="s">
        <v>31</v>
      </c>
      <c r="N541" s="230" t="s">
        <v>47</v>
      </c>
      <c r="O541" s="48"/>
      <c r="P541" s="231">
        <f>O541*H541</f>
        <v>0</v>
      </c>
      <c r="Q541" s="231">
        <v>0.12171</v>
      </c>
      <c r="R541" s="231">
        <f>Q541*H541</f>
        <v>3.2951765400000004</v>
      </c>
      <c r="S541" s="231">
        <v>2.3999999999999999</v>
      </c>
      <c r="T541" s="232">
        <f>S541*H541</f>
        <v>64.977599999999995</v>
      </c>
      <c r="AR541" s="24" t="s">
        <v>143</v>
      </c>
      <c r="AT541" s="24" t="s">
        <v>138</v>
      </c>
      <c r="AU541" s="24" t="s">
        <v>87</v>
      </c>
      <c r="AY541" s="24" t="s">
        <v>136</v>
      </c>
      <c r="BE541" s="233">
        <f>IF(N541="základní",J541,0)</f>
        <v>0</v>
      </c>
      <c r="BF541" s="233">
        <f>IF(N541="snížená",J541,0)</f>
        <v>0</v>
      </c>
      <c r="BG541" s="233">
        <f>IF(N541="zákl. přenesená",J541,0)</f>
        <v>0</v>
      </c>
      <c r="BH541" s="233">
        <f>IF(N541="sníž. přenesená",J541,0)</f>
        <v>0</v>
      </c>
      <c r="BI541" s="233">
        <f>IF(N541="nulová",J541,0)</f>
        <v>0</v>
      </c>
      <c r="BJ541" s="24" t="s">
        <v>84</v>
      </c>
      <c r="BK541" s="233">
        <f>ROUND(I541*H541,2)</f>
        <v>0</v>
      </c>
      <c r="BL541" s="24" t="s">
        <v>143</v>
      </c>
      <c r="BM541" s="24" t="s">
        <v>1091</v>
      </c>
    </row>
    <row r="542" s="13" customFormat="1">
      <c r="B542" s="266"/>
      <c r="C542" s="267"/>
      <c r="D542" s="236" t="s">
        <v>145</v>
      </c>
      <c r="E542" s="268" t="s">
        <v>31</v>
      </c>
      <c r="F542" s="269" t="s">
        <v>1092</v>
      </c>
      <c r="G542" s="267"/>
      <c r="H542" s="268" t="s">
        <v>31</v>
      </c>
      <c r="I542" s="270"/>
      <c r="J542" s="267"/>
      <c r="K542" s="267"/>
      <c r="L542" s="271"/>
      <c r="M542" s="272"/>
      <c r="N542" s="273"/>
      <c r="O542" s="273"/>
      <c r="P542" s="273"/>
      <c r="Q542" s="273"/>
      <c r="R542" s="273"/>
      <c r="S542" s="273"/>
      <c r="T542" s="274"/>
      <c r="AT542" s="275" t="s">
        <v>145</v>
      </c>
      <c r="AU542" s="275" t="s">
        <v>87</v>
      </c>
      <c r="AV542" s="13" t="s">
        <v>84</v>
      </c>
      <c r="AW542" s="13" t="s">
        <v>40</v>
      </c>
      <c r="AX542" s="13" t="s">
        <v>76</v>
      </c>
      <c r="AY542" s="275" t="s">
        <v>136</v>
      </c>
    </row>
    <row r="543" s="11" customFormat="1">
      <c r="B543" s="234"/>
      <c r="C543" s="235"/>
      <c r="D543" s="236" t="s">
        <v>145</v>
      </c>
      <c r="E543" s="237" t="s">
        <v>31</v>
      </c>
      <c r="F543" s="238" t="s">
        <v>1093</v>
      </c>
      <c r="G543" s="235"/>
      <c r="H543" s="239">
        <v>4.2140000000000004</v>
      </c>
      <c r="I543" s="240"/>
      <c r="J543" s="235"/>
      <c r="K543" s="235"/>
      <c r="L543" s="241"/>
      <c r="M543" s="242"/>
      <c r="N543" s="243"/>
      <c r="O543" s="243"/>
      <c r="P543" s="243"/>
      <c r="Q543" s="243"/>
      <c r="R543" s="243"/>
      <c r="S543" s="243"/>
      <c r="T543" s="244"/>
      <c r="AT543" s="245" t="s">
        <v>145</v>
      </c>
      <c r="AU543" s="245" t="s">
        <v>87</v>
      </c>
      <c r="AV543" s="11" t="s">
        <v>87</v>
      </c>
      <c r="AW543" s="11" t="s">
        <v>40</v>
      </c>
      <c r="AX543" s="11" t="s">
        <v>76</v>
      </c>
      <c r="AY543" s="245" t="s">
        <v>136</v>
      </c>
    </row>
    <row r="544" s="11" customFormat="1">
      <c r="B544" s="234"/>
      <c r="C544" s="235"/>
      <c r="D544" s="236" t="s">
        <v>145</v>
      </c>
      <c r="E544" s="237" t="s">
        <v>31</v>
      </c>
      <c r="F544" s="238" t="s">
        <v>1094</v>
      </c>
      <c r="G544" s="235"/>
      <c r="H544" s="239">
        <v>4.6989999999999998</v>
      </c>
      <c r="I544" s="240"/>
      <c r="J544" s="235"/>
      <c r="K544" s="235"/>
      <c r="L544" s="241"/>
      <c r="M544" s="242"/>
      <c r="N544" s="243"/>
      <c r="O544" s="243"/>
      <c r="P544" s="243"/>
      <c r="Q544" s="243"/>
      <c r="R544" s="243"/>
      <c r="S544" s="243"/>
      <c r="T544" s="244"/>
      <c r="AT544" s="245" t="s">
        <v>145</v>
      </c>
      <c r="AU544" s="245" t="s">
        <v>87</v>
      </c>
      <c r="AV544" s="11" t="s">
        <v>87</v>
      </c>
      <c r="AW544" s="11" t="s">
        <v>40</v>
      </c>
      <c r="AX544" s="11" t="s">
        <v>76</v>
      </c>
      <c r="AY544" s="245" t="s">
        <v>136</v>
      </c>
    </row>
    <row r="545" s="11" customFormat="1">
      <c r="B545" s="234"/>
      <c r="C545" s="235"/>
      <c r="D545" s="236" t="s">
        <v>145</v>
      </c>
      <c r="E545" s="237" t="s">
        <v>31</v>
      </c>
      <c r="F545" s="238" t="s">
        <v>1095</v>
      </c>
      <c r="G545" s="235"/>
      <c r="H545" s="239">
        <v>18.161000000000001</v>
      </c>
      <c r="I545" s="240"/>
      <c r="J545" s="235"/>
      <c r="K545" s="235"/>
      <c r="L545" s="241"/>
      <c r="M545" s="242"/>
      <c r="N545" s="243"/>
      <c r="O545" s="243"/>
      <c r="P545" s="243"/>
      <c r="Q545" s="243"/>
      <c r="R545" s="243"/>
      <c r="S545" s="243"/>
      <c r="T545" s="244"/>
      <c r="AT545" s="245" t="s">
        <v>145</v>
      </c>
      <c r="AU545" s="245" t="s">
        <v>87</v>
      </c>
      <c r="AV545" s="11" t="s">
        <v>87</v>
      </c>
      <c r="AW545" s="11" t="s">
        <v>40</v>
      </c>
      <c r="AX545" s="11" t="s">
        <v>76</v>
      </c>
      <c r="AY545" s="245" t="s">
        <v>136</v>
      </c>
    </row>
    <row r="546" s="12" customFormat="1">
      <c r="B546" s="251"/>
      <c r="C546" s="252"/>
      <c r="D546" s="236" t="s">
        <v>145</v>
      </c>
      <c r="E546" s="253" t="s">
        <v>31</v>
      </c>
      <c r="F546" s="254" t="s">
        <v>215</v>
      </c>
      <c r="G546" s="252"/>
      <c r="H546" s="255">
        <v>27.074000000000002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AT546" s="261" t="s">
        <v>145</v>
      </c>
      <c r="AU546" s="261" t="s">
        <v>87</v>
      </c>
      <c r="AV546" s="12" t="s">
        <v>143</v>
      </c>
      <c r="AW546" s="12" t="s">
        <v>40</v>
      </c>
      <c r="AX546" s="12" t="s">
        <v>84</v>
      </c>
      <c r="AY546" s="261" t="s">
        <v>136</v>
      </c>
    </row>
    <row r="547" s="1" customFormat="1" ht="16.5" customHeight="1">
      <c r="B547" s="47"/>
      <c r="C547" s="222" t="s">
        <v>1096</v>
      </c>
      <c r="D547" s="222" t="s">
        <v>138</v>
      </c>
      <c r="E547" s="223" t="s">
        <v>1097</v>
      </c>
      <c r="F547" s="224" t="s">
        <v>1098</v>
      </c>
      <c r="G547" s="225" t="s">
        <v>157</v>
      </c>
      <c r="H547" s="226">
        <v>35.661000000000001</v>
      </c>
      <c r="I547" s="227"/>
      <c r="J547" s="228">
        <f>ROUND(I547*H547,2)</f>
        <v>0</v>
      </c>
      <c r="K547" s="224" t="s">
        <v>142</v>
      </c>
      <c r="L547" s="73"/>
      <c r="M547" s="229" t="s">
        <v>31</v>
      </c>
      <c r="N547" s="230" t="s">
        <v>47</v>
      </c>
      <c r="O547" s="48"/>
      <c r="P547" s="231">
        <f>O547*H547</f>
        <v>0</v>
      </c>
      <c r="Q547" s="231">
        <v>0.12</v>
      </c>
      <c r="R547" s="231">
        <f>Q547*H547</f>
        <v>4.2793200000000002</v>
      </c>
      <c r="S547" s="231">
        <v>2.4900000000000002</v>
      </c>
      <c r="T547" s="232">
        <f>S547*H547</f>
        <v>88.795890000000014</v>
      </c>
      <c r="AR547" s="24" t="s">
        <v>143</v>
      </c>
      <c r="AT547" s="24" t="s">
        <v>138</v>
      </c>
      <c r="AU547" s="24" t="s">
        <v>87</v>
      </c>
      <c r="AY547" s="24" t="s">
        <v>136</v>
      </c>
      <c r="BE547" s="233">
        <f>IF(N547="základní",J547,0)</f>
        <v>0</v>
      </c>
      <c r="BF547" s="233">
        <f>IF(N547="snížená",J547,0)</f>
        <v>0</v>
      </c>
      <c r="BG547" s="233">
        <f>IF(N547="zákl. přenesená",J547,0)</f>
        <v>0</v>
      </c>
      <c r="BH547" s="233">
        <f>IF(N547="sníž. přenesená",J547,0)</f>
        <v>0</v>
      </c>
      <c r="BI547" s="233">
        <f>IF(N547="nulová",J547,0)</f>
        <v>0</v>
      </c>
      <c r="BJ547" s="24" t="s">
        <v>84</v>
      </c>
      <c r="BK547" s="233">
        <f>ROUND(I547*H547,2)</f>
        <v>0</v>
      </c>
      <c r="BL547" s="24" t="s">
        <v>143</v>
      </c>
      <c r="BM547" s="24" t="s">
        <v>1099</v>
      </c>
    </row>
    <row r="548" s="13" customFormat="1">
      <c r="B548" s="266"/>
      <c r="C548" s="267"/>
      <c r="D548" s="236" t="s">
        <v>145</v>
      </c>
      <c r="E548" s="268" t="s">
        <v>31</v>
      </c>
      <c r="F548" s="269" t="s">
        <v>1100</v>
      </c>
      <c r="G548" s="267"/>
      <c r="H548" s="268" t="s">
        <v>31</v>
      </c>
      <c r="I548" s="270"/>
      <c r="J548" s="267"/>
      <c r="K548" s="267"/>
      <c r="L548" s="271"/>
      <c r="M548" s="272"/>
      <c r="N548" s="273"/>
      <c r="O548" s="273"/>
      <c r="P548" s="273"/>
      <c r="Q548" s="273"/>
      <c r="R548" s="273"/>
      <c r="S548" s="273"/>
      <c r="T548" s="274"/>
      <c r="AT548" s="275" t="s">
        <v>145</v>
      </c>
      <c r="AU548" s="275" t="s">
        <v>87</v>
      </c>
      <c r="AV548" s="13" t="s">
        <v>84</v>
      </c>
      <c r="AW548" s="13" t="s">
        <v>40</v>
      </c>
      <c r="AX548" s="13" t="s">
        <v>76</v>
      </c>
      <c r="AY548" s="275" t="s">
        <v>136</v>
      </c>
    </row>
    <row r="549" s="11" customFormat="1">
      <c r="B549" s="234"/>
      <c r="C549" s="235"/>
      <c r="D549" s="236" t="s">
        <v>145</v>
      </c>
      <c r="E549" s="237" t="s">
        <v>31</v>
      </c>
      <c r="F549" s="238" t="s">
        <v>1101</v>
      </c>
      <c r="G549" s="235"/>
      <c r="H549" s="239">
        <v>8.5969999999999995</v>
      </c>
      <c r="I549" s="240"/>
      <c r="J549" s="235"/>
      <c r="K549" s="235"/>
      <c r="L549" s="241"/>
      <c r="M549" s="242"/>
      <c r="N549" s="243"/>
      <c r="O549" s="243"/>
      <c r="P549" s="243"/>
      <c r="Q549" s="243"/>
      <c r="R549" s="243"/>
      <c r="S549" s="243"/>
      <c r="T549" s="244"/>
      <c r="AT549" s="245" t="s">
        <v>145</v>
      </c>
      <c r="AU549" s="245" t="s">
        <v>87</v>
      </c>
      <c r="AV549" s="11" t="s">
        <v>87</v>
      </c>
      <c r="AW549" s="11" t="s">
        <v>40</v>
      </c>
      <c r="AX549" s="11" t="s">
        <v>76</v>
      </c>
      <c r="AY549" s="245" t="s">
        <v>136</v>
      </c>
    </row>
    <row r="550" s="11" customFormat="1">
      <c r="B550" s="234"/>
      <c r="C550" s="235"/>
      <c r="D550" s="236" t="s">
        <v>145</v>
      </c>
      <c r="E550" s="237" t="s">
        <v>31</v>
      </c>
      <c r="F550" s="238" t="s">
        <v>1102</v>
      </c>
      <c r="G550" s="235"/>
      <c r="H550" s="239">
        <v>27.064</v>
      </c>
      <c r="I550" s="240"/>
      <c r="J550" s="235"/>
      <c r="K550" s="235"/>
      <c r="L550" s="241"/>
      <c r="M550" s="242"/>
      <c r="N550" s="243"/>
      <c r="O550" s="243"/>
      <c r="P550" s="243"/>
      <c r="Q550" s="243"/>
      <c r="R550" s="243"/>
      <c r="S550" s="243"/>
      <c r="T550" s="244"/>
      <c r="AT550" s="245" t="s">
        <v>145</v>
      </c>
      <c r="AU550" s="245" t="s">
        <v>87</v>
      </c>
      <c r="AV550" s="11" t="s">
        <v>87</v>
      </c>
      <c r="AW550" s="11" t="s">
        <v>40</v>
      </c>
      <c r="AX550" s="11" t="s">
        <v>76</v>
      </c>
      <c r="AY550" s="245" t="s">
        <v>136</v>
      </c>
    </row>
    <row r="551" s="12" customFormat="1">
      <c r="B551" s="251"/>
      <c r="C551" s="252"/>
      <c r="D551" s="236" t="s">
        <v>145</v>
      </c>
      <c r="E551" s="253" t="s">
        <v>31</v>
      </c>
      <c r="F551" s="254" t="s">
        <v>215</v>
      </c>
      <c r="G551" s="252"/>
      <c r="H551" s="255">
        <v>35.661000000000001</v>
      </c>
      <c r="I551" s="256"/>
      <c r="J551" s="252"/>
      <c r="K551" s="252"/>
      <c r="L551" s="257"/>
      <c r="M551" s="258"/>
      <c r="N551" s="259"/>
      <c r="O551" s="259"/>
      <c r="P551" s="259"/>
      <c r="Q551" s="259"/>
      <c r="R551" s="259"/>
      <c r="S551" s="259"/>
      <c r="T551" s="260"/>
      <c r="AT551" s="261" t="s">
        <v>145</v>
      </c>
      <c r="AU551" s="261" t="s">
        <v>87</v>
      </c>
      <c r="AV551" s="12" t="s">
        <v>143</v>
      </c>
      <c r="AW551" s="12" t="s">
        <v>40</v>
      </c>
      <c r="AX551" s="12" t="s">
        <v>84</v>
      </c>
      <c r="AY551" s="261" t="s">
        <v>136</v>
      </c>
    </row>
    <row r="552" s="1" customFormat="1" ht="25.5" customHeight="1">
      <c r="B552" s="47"/>
      <c r="C552" s="222" t="s">
        <v>1103</v>
      </c>
      <c r="D552" s="222" t="s">
        <v>138</v>
      </c>
      <c r="E552" s="223" t="s">
        <v>1104</v>
      </c>
      <c r="F552" s="224" t="s">
        <v>1105</v>
      </c>
      <c r="G552" s="225" t="s">
        <v>202</v>
      </c>
      <c r="H552" s="226">
        <v>2</v>
      </c>
      <c r="I552" s="227"/>
      <c r="J552" s="228">
        <f>ROUND(I552*H552,2)</f>
        <v>0</v>
      </c>
      <c r="K552" s="224" t="s">
        <v>142</v>
      </c>
      <c r="L552" s="73"/>
      <c r="M552" s="229" t="s">
        <v>31</v>
      </c>
      <c r="N552" s="230" t="s">
        <v>47</v>
      </c>
      <c r="O552" s="48"/>
      <c r="P552" s="231">
        <f>O552*H552</f>
        <v>0</v>
      </c>
      <c r="Q552" s="231">
        <v>0</v>
      </c>
      <c r="R552" s="231">
        <f>Q552*H552</f>
        <v>0</v>
      </c>
      <c r="S552" s="231">
        <v>0.082000000000000003</v>
      </c>
      <c r="T552" s="232">
        <f>S552*H552</f>
        <v>0.16400000000000001</v>
      </c>
      <c r="AR552" s="24" t="s">
        <v>143</v>
      </c>
      <c r="AT552" s="24" t="s">
        <v>138</v>
      </c>
      <c r="AU552" s="24" t="s">
        <v>87</v>
      </c>
      <c r="AY552" s="24" t="s">
        <v>136</v>
      </c>
      <c r="BE552" s="233">
        <f>IF(N552="základní",J552,0)</f>
        <v>0</v>
      </c>
      <c r="BF552" s="233">
        <f>IF(N552="snížená",J552,0)</f>
        <v>0</v>
      </c>
      <c r="BG552" s="233">
        <f>IF(N552="zákl. přenesená",J552,0)</f>
        <v>0</v>
      </c>
      <c r="BH552" s="233">
        <f>IF(N552="sníž. přenesená",J552,0)</f>
        <v>0</v>
      </c>
      <c r="BI552" s="233">
        <f>IF(N552="nulová",J552,0)</f>
        <v>0</v>
      </c>
      <c r="BJ552" s="24" t="s">
        <v>84</v>
      </c>
      <c r="BK552" s="233">
        <f>ROUND(I552*H552,2)</f>
        <v>0</v>
      </c>
      <c r="BL552" s="24" t="s">
        <v>143</v>
      </c>
      <c r="BM552" s="24" t="s">
        <v>1106</v>
      </c>
    </row>
    <row r="553" s="1" customFormat="1">
      <c r="B553" s="47"/>
      <c r="C553" s="75"/>
      <c r="D553" s="236" t="s">
        <v>151</v>
      </c>
      <c r="E553" s="75"/>
      <c r="F553" s="246" t="s">
        <v>1107</v>
      </c>
      <c r="G553" s="75"/>
      <c r="H553" s="75"/>
      <c r="I553" s="192"/>
      <c r="J553" s="75"/>
      <c r="K553" s="75"/>
      <c r="L553" s="73"/>
      <c r="M553" s="247"/>
      <c r="N553" s="48"/>
      <c r="O553" s="48"/>
      <c r="P553" s="48"/>
      <c r="Q553" s="48"/>
      <c r="R553" s="48"/>
      <c r="S553" s="48"/>
      <c r="T553" s="96"/>
      <c r="AT553" s="24" t="s">
        <v>151</v>
      </c>
      <c r="AU553" s="24" t="s">
        <v>87</v>
      </c>
    </row>
    <row r="554" s="1" customFormat="1" ht="16.5" customHeight="1">
      <c r="B554" s="47"/>
      <c r="C554" s="222" t="s">
        <v>1108</v>
      </c>
      <c r="D554" s="222" t="s">
        <v>138</v>
      </c>
      <c r="E554" s="223" t="s">
        <v>1109</v>
      </c>
      <c r="F554" s="224" t="s">
        <v>1110</v>
      </c>
      <c r="G554" s="225" t="s">
        <v>202</v>
      </c>
      <c r="H554" s="226">
        <v>8</v>
      </c>
      <c r="I554" s="227"/>
      <c r="J554" s="228">
        <f>ROUND(I554*H554,2)</f>
        <v>0</v>
      </c>
      <c r="K554" s="224" t="s">
        <v>142</v>
      </c>
      <c r="L554" s="73"/>
      <c r="M554" s="229" t="s">
        <v>31</v>
      </c>
      <c r="N554" s="230" t="s">
        <v>47</v>
      </c>
      <c r="O554" s="48"/>
      <c r="P554" s="231">
        <f>O554*H554</f>
        <v>0</v>
      </c>
      <c r="Q554" s="231">
        <v>0</v>
      </c>
      <c r="R554" s="231">
        <f>Q554*H554</f>
        <v>0</v>
      </c>
      <c r="S554" s="231">
        <v>0.0040000000000000001</v>
      </c>
      <c r="T554" s="232">
        <f>S554*H554</f>
        <v>0.032000000000000001</v>
      </c>
      <c r="AR554" s="24" t="s">
        <v>143</v>
      </c>
      <c r="AT554" s="24" t="s">
        <v>138</v>
      </c>
      <c r="AU554" s="24" t="s">
        <v>87</v>
      </c>
      <c r="AY554" s="24" t="s">
        <v>136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24" t="s">
        <v>84</v>
      </c>
      <c r="BK554" s="233">
        <f>ROUND(I554*H554,2)</f>
        <v>0</v>
      </c>
      <c r="BL554" s="24" t="s">
        <v>143</v>
      </c>
      <c r="BM554" s="24" t="s">
        <v>1111</v>
      </c>
    </row>
    <row r="555" s="1" customFormat="1">
      <c r="B555" s="47"/>
      <c r="C555" s="75"/>
      <c r="D555" s="236" t="s">
        <v>151</v>
      </c>
      <c r="E555" s="75"/>
      <c r="F555" s="246" t="s">
        <v>1112</v>
      </c>
      <c r="G555" s="75"/>
      <c r="H555" s="75"/>
      <c r="I555" s="192"/>
      <c r="J555" s="75"/>
      <c r="K555" s="75"/>
      <c r="L555" s="73"/>
      <c r="M555" s="247"/>
      <c r="N555" s="48"/>
      <c r="O555" s="48"/>
      <c r="P555" s="48"/>
      <c r="Q555" s="48"/>
      <c r="R555" s="48"/>
      <c r="S555" s="48"/>
      <c r="T555" s="96"/>
      <c r="AT555" s="24" t="s">
        <v>151</v>
      </c>
      <c r="AU555" s="24" t="s">
        <v>87</v>
      </c>
    </row>
    <row r="556" s="11" customFormat="1">
      <c r="B556" s="234"/>
      <c r="C556" s="235"/>
      <c r="D556" s="236" t="s">
        <v>145</v>
      </c>
      <c r="E556" s="237" t="s">
        <v>31</v>
      </c>
      <c r="F556" s="238" t="s">
        <v>1113</v>
      </c>
      <c r="G556" s="235"/>
      <c r="H556" s="239">
        <v>8</v>
      </c>
      <c r="I556" s="240"/>
      <c r="J556" s="235"/>
      <c r="K556" s="235"/>
      <c r="L556" s="241"/>
      <c r="M556" s="242"/>
      <c r="N556" s="243"/>
      <c r="O556" s="243"/>
      <c r="P556" s="243"/>
      <c r="Q556" s="243"/>
      <c r="R556" s="243"/>
      <c r="S556" s="243"/>
      <c r="T556" s="244"/>
      <c r="AT556" s="245" t="s">
        <v>145</v>
      </c>
      <c r="AU556" s="245" t="s">
        <v>87</v>
      </c>
      <c r="AV556" s="11" t="s">
        <v>87</v>
      </c>
      <c r="AW556" s="11" t="s">
        <v>40</v>
      </c>
      <c r="AX556" s="11" t="s">
        <v>84</v>
      </c>
      <c r="AY556" s="245" t="s">
        <v>136</v>
      </c>
    </row>
    <row r="557" s="1" customFormat="1" ht="16.5" customHeight="1">
      <c r="B557" s="47"/>
      <c r="C557" s="222" t="s">
        <v>1114</v>
      </c>
      <c r="D557" s="222" t="s">
        <v>138</v>
      </c>
      <c r="E557" s="223" t="s">
        <v>1115</v>
      </c>
      <c r="F557" s="224" t="s">
        <v>1116</v>
      </c>
      <c r="G557" s="225" t="s">
        <v>182</v>
      </c>
      <c r="H557" s="226">
        <v>19.300000000000001</v>
      </c>
      <c r="I557" s="227"/>
      <c r="J557" s="228">
        <f>ROUND(I557*H557,2)</f>
        <v>0</v>
      </c>
      <c r="K557" s="224" t="s">
        <v>142</v>
      </c>
      <c r="L557" s="73"/>
      <c r="M557" s="229" t="s">
        <v>31</v>
      </c>
      <c r="N557" s="230" t="s">
        <v>47</v>
      </c>
      <c r="O557" s="48"/>
      <c r="P557" s="231">
        <f>O557*H557</f>
        <v>0</v>
      </c>
      <c r="Q557" s="231">
        <v>8.0000000000000007E-05</v>
      </c>
      <c r="R557" s="231">
        <f>Q557*H557</f>
        <v>0.0015440000000000002</v>
      </c>
      <c r="S557" s="231">
        <v>0.017999999999999999</v>
      </c>
      <c r="T557" s="232">
        <f>S557*H557</f>
        <v>0.34739999999999999</v>
      </c>
      <c r="AR557" s="24" t="s">
        <v>143</v>
      </c>
      <c r="AT557" s="24" t="s">
        <v>138</v>
      </c>
      <c r="AU557" s="24" t="s">
        <v>87</v>
      </c>
      <c r="AY557" s="24" t="s">
        <v>136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24" t="s">
        <v>84</v>
      </c>
      <c r="BK557" s="233">
        <f>ROUND(I557*H557,2)</f>
        <v>0</v>
      </c>
      <c r="BL557" s="24" t="s">
        <v>143</v>
      </c>
      <c r="BM557" s="24" t="s">
        <v>1117</v>
      </c>
    </row>
    <row r="558" s="1" customFormat="1">
      <c r="B558" s="47"/>
      <c r="C558" s="75"/>
      <c r="D558" s="236" t="s">
        <v>151</v>
      </c>
      <c r="E558" s="75"/>
      <c r="F558" s="246" t="s">
        <v>1118</v>
      </c>
      <c r="G558" s="75"/>
      <c r="H558" s="75"/>
      <c r="I558" s="192"/>
      <c r="J558" s="75"/>
      <c r="K558" s="75"/>
      <c r="L558" s="73"/>
      <c r="M558" s="247"/>
      <c r="N558" s="48"/>
      <c r="O558" s="48"/>
      <c r="P558" s="48"/>
      <c r="Q558" s="48"/>
      <c r="R558" s="48"/>
      <c r="S558" s="48"/>
      <c r="T558" s="96"/>
      <c r="AT558" s="24" t="s">
        <v>151</v>
      </c>
      <c r="AU558" s="24" t="s">
        <v>87</v>
      </c>
    </row>
    <row r="559" s="11" customFormat="1">
      <c r="B559" s="234"/>
      <c r="C559" s="235"/>
      <c r="D559" s="236" t="s">
        <v>145</v>
      </c>
      <c r="E559" s="237" t="s">
        <v>31</v>
      </c>
      <c r="F559" s="238" t="s">
        <v>1119</v>
      </c>
      <c r="G559" s="235"/>
      <c r="H559" s="239">
        <v>9.8000000000000007</v>
      </c>
      <c r="I559" s="240"/>
      <c r="J559" s="235"/>
      <c r="K559" s="235"/>
      <c r="L559" s="241"/>
      <c r="M559" s="242"/>
      <c r="N559" s="243"/>
      <c r="O559" s="243"/>
      <c r="P559" s="243"/>
      <c r="Q559" s="243"/>
      <c r="R559" s="243"/>
      <c r="S559" s="243"/>
      <c r="T559" s="244"/>
      <c r="AT559" s="245" t="s">
        <v>145</v>
      </c>
      <c r="AU559" s="245" t="s">
        <v>87</v>
      </c>
      <c r="AV559" s="11" t="s">
        <v>87</v>
      </c>
      <c r="AW559" s="11" t="s">
        <v>40</v>
      </c>
      <c r="AX559" s="11" t="s">
        <v>76</v>
      </c>
      <c r="AY559" s="245" t="s">
        <v>136</v>
      </c>
    </row>
    <row r="560" s="11" customFormat="1">
      <c r="B560" s="234"/>
      <c r="C560" s="235"/>
      <c r="D560" s="236" t="s">
        <v>145</v>
      </c>
      <c r="E560" s="237" t="s">
        <v>31</v>
      </c>
      <c r="F560" s="238" t="s">
        <v>1120</v>
      </c>
      <c r="G560" s="235"/>
      <c r="H560" s="239">
        <v>9.5</v>
      </c>
      <c r="I560" s="240"/>
      <c r="J560" s="235"/>
      <c r="K560" s="235"/>
      <c r="L560" s="241"/>
      <c r="M560" s="242"/>
      <c r="N560" s="243"/>
      <c r="O560" s="243"/>
      <c r="P560" s="243"/>
      <c r="Q560" s="243"/>
      <c r="R560" s="243"/>
      <c r="S560" s="243"/>
      <c r="T560" s="244"/>
      <c r="AT560" s="245" t="s">
        <v>145</v>
      </c>
      <c r="AU560" s="245" t="s">
        <v>87</v>
      </c>
      <c r="AV560" s="11" t="s">
        <v>87</v>
      </c>
      <c r="AW560" s="11" t="s">
        <v>40</v>
      </c>
      <c r="AX560" s="11" t="s">
        <v>76</v>
      </c>
      <c r="AY560" s="245" t="s">
        <v>136</v>
      </c>
    </row>
    <row r="561" s="12" customFormat="1">
      <c r="B561" s="251"/>
      <c r="C561" s="252"/>
      <c r="D561" s="236" t="s">
        <v>145</v>
      </c>
      <c r="E561" s="253" t="s">
        <v>31</v>
      </c>
      <c r="F561" s="254" t="s">
        <v>215</v>
      </c>
      <c r="G561" s="252"/>
      <c r="H561" s="255">
        <v>19.300000000000001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AT561" s="261" t="s">
        <v>145</v>
      </c>
      <c r="AU561" s="261" t="s">
        <v>87</v>
      </c>
      <c r="AV561" s="12" t="s">
        <v>143</v>
      </c>
      <c r="AW561" s="12" t="s">
        <v>40</v>
      </c>
      <c r="AX561" s="12" t="s">
        <v>84</v>
      </c>
      <c r="AY561" s="261" t="s">
        <v>136</v>
      </c>
    </row>
    <row r="562" s="1" customFormat="1" ht="16.5" customHeight="1">
      <c r="B562" s="47"/>
      <c r="C562" s="222" t="s">
        <v>1121</v>
      </c>
      <c r="D562" s="222" t="s">
        <v>138</v>
      </c>
      <c r="E562" s="223" t="s">
        <v>1122</v>
      </c>
      <c r="F562" s="224" t="s">
        <v>1123</v>
      </c>
      <c r="G562" s="225" t="s">
        <v>157</v>
      </c>
      <c r="H562" s="226">
        <v>0.47999999999999998</v>
      </c>
      <c r="I562" s="227"/>
      <c r="J562" s="228">
        <f>ROUND(I562*H562,2)</f>
        <v>0</v>
      </c>
      <c r="K562" s="224" t="s">
        <v>142</v>
      </c>
      <c r="L562" s="73"/>
      <c r="M562" s="229" t="s">
        <v>31</v>
      </c>
      <c r="N562" s="230" t="s">
        <v>47</v>
      </c>
      <c r="O562" s="48"/>
      <c r="P562" s="231">
        <f>O562*H562</f>
        <v>0</v>
      </c>
      <c r="Q562" s="231">
        <v>0.50426000000000004</v>
      </c>
      <c r="R562" s="231">
        <f>Q562*H562</f>
        <v>0.2420448</v>
      </c>
      <c r="S562" s="231">
        <v>0</v>
      </c>
      <c r="T562" s="232">
        <f>S562*H562</f>
        <v>0</v>
      </c>
      <c r="AR562" s="24" t="s">
        <v>143</v>
      </c>
      <c r="AT562" s="24" t="s">
        <v>138</v>
      </c>
      <c r="AU562" s="24" t="s">
        <v>87</v>
      </c>
      <c r="AY562" s="24" t="s">
        <v>136</v>
      </c>
      <c r="BE562" s="233">
        <f>IF(N562="základní",J562,0)</f>
        <v>0</v>
      </c>
      <c r="BF562" s="233">
        <f>IF(N562="snížená",J562,0)</f>
        <v>0</v>
      </c>
      <c r="BG562" s="233">
        <f>IF(N562="zákl. přenesená",J562,0)</f>
        <v>0</v>
      </c>
      <c r="BH562" s="233">
        <f>IF(N562="sníž. přenesená",J562,0)</f>
        <v>0</v>
      </c>
      <c r="BI562" s="233">
        <f>IF(N562="nulová",J562,0)</f>
        <v>0</v>
      </c>
      <c r="BJ562" s="24" t="s">
        <v>84</v>
      </c>
      <c r="BK562" s="233">
        <f>ROUND(I562*H562,2)</f>
        <v>0</v>
      </c>
      <c r="BL562" s="24" t="s">
        <v>143</v>
      </c>
      <c r="BM562" s="24" t="s">
        <v>1124</v>
      </c>
    </row>
    <row r="563" s="1" customFormat="1">
      <c r="B563" s="47"/>
      <c r="C563" s="75"/>
      <c r="D563" s="236" t="s">
        <v>151</v>
      </c>
      <c r="E563" s="75"/>
      <c r="F563" s="246" t="s">
        <v>1125</v>
      </c>
      <c r="G563" s="75"/>
      <c r="H563" s="75"/>
      <c r="I563" s="192"/>
      <c r="J563" s="75"/>
      <c r="K563" s="75"/>
      <c r="L563" s="73"/>
      <c r="M563" s="247"/>
      <c r="N563" s="48"/>
      <c r="O563" s="48"/>
      <c r="P563" s="48"/>
      <c r="Q563" s="48"/>
      <c r="R563" s="48"/>
      <c r="S563" s="48"/>
      <c r="T563" s="96"/>
      <c r="AT563" s="24" t="s">
        <v>151</v>
      </c>
      <c r="AU563" s="24" t="s">
        <v>87</v>
      </c>
    </row>
    <row r="564" s="11" customFormat="1">
      <c r="B564" s="234"/>
      <c r="C564" s="235"/>
      <c r="D564" s="236" t="s">
        <v>145</v>
      </c>
      <c r="E564" s="237" t="s">
        <v>31</v>
      </c>
      <c r="F564" s="238" t="s">
        <v>1126</v>
      </c>
      <c r="G564" s="235"/>
      <c r="H564" s="239">
        <v>0.47999999999999998</v>
      </c>
      <c r="I564" s="240"/>
      <c r="J564" s="235"/>
      <c r="K564" s="235"/>
      <c r="L564" s="241"/>
      <c r="M564" s="242"/>
      <c r="N564" s="243"/>
      <c r="O564" s="243"/>
      <c r="P564" s="243"/>
      <c r="Q564" s="243"/>
      <c r="R564" s="243"/>
      <c r="S564" s="243"/>
      <c r="T564" s="244"/>
      <c r="AT564" s="245" t="s">
        <v>145</v>
      </c>
      <c r="AU564" s="245" t="s">
        <v>87</v>
      </c>
      <c r="AV564" s="11" t="s">
        <v>87</v>
      </c>
      <c r="AW564" s="11" t="s">
        <v>40</v>
      </c>
      <c r="AX564" s="11" t="s">
        <v>84</v>
      </c>
      <c r="AY564" s="245" t="s">
        <v>136</v>
      </c>
    </row>
    <row r="565" s="1" customFormat="1" ht="16.5" customHeight="1">
      <c r="B565" s="47"/>
      <c r="C565" s="276" t="s">
        <v>1127</v>
      </c>
      <c r="D565" s="276" t="s">
        <v>442</v>
      </c>
      <c r="E565" s="277" t="s">
        <v>1128</v>
      </c>
      <c r="F565" s="278" t="s">
        <v>1129</v>
      </c>
      <c r="G565" s="279" t="s">
        <v>174</v>
      </c>
      <c r="H565" s="280">
        <v>1.248</v>
      </c>
      <c r="I565" s="281"/>
      <c r="J565" s="282">
        <f>ROUND(I565*H565,2)</f>
        <v>0</v>
      </c>
      <c r="K565" s="278" t="s">
        <v>142</v>
      </c>
      <c r="L565" s="283"/>
      <c r="M565" s="284" t="s">
        <v>31</v>
      </c>
      <c r="N565" s="285" t="s">
        <v>47</v>
      </c>
      <c r="O565" s="48"/>
      <c r="P565" s="231">
        <f>O565*H565</f>
        <v>0</v>
      </c>
      <c r="Q565" s="231">
        <v>1</v>
      </c>
      <c r="R565" s="231">
        <f>Q565*H565</f>
        <v>1.248</v>
      </c>
      <c r="S565" s="231">
        <v>0</v>
      </c>
      <c r="T565" s="232">
        <f>S565*H565</f>
        <v>0</v>
      </c>
      <c r="AR565" s="24" t="s">
        <v>187</v>
      </c>
      <c r="AT565" s="24" t="s">
        <v>442</v>
      </c>
      <c r="AU565" s="24" t="s">
        <v>87</v>
      </c>
      <c r="AY565" s="24" t="s">
        <v>136</v>
      </c>
      <c r="BE565" s="233">
        <f>IF(N565="základní",J565,0)</f>
        <v>0</v>
      </c>
      <c r="BF565" s="233">
        <f>IF(N565="snížená",J565,0)</f>
        <v>0</v>
      </c>
      <c r="BG565" s="233">
        <f>IF(N565="zákl. přenesená",J565,0)</f>
        <v>0</v>
      </c>
      <c r="BH565" s="233">
        <f>IF(N565="sníž. přenesená",J565,0)</f>
        <v>0</v>
      </c>
      <c r="BI565" s="233">
        <f>IF(N565="nulová",J565,0)</f>
        <v>0</v>
      </c>
      <c r="BJ565" s="24" t="s">
        <v>84</v>
      </c>
      <c r="BK565" s="233">
        <f>ROUND(I565*H565,2)</f>
        <v>0</v>
      </c>
      <c r="BL565" s="24" t="s">
        <v>143</v>
      </c>
      <c r="BM565" s="24" t="s">
        <v>1130</v>
      </c>
    </row>
    <row r="566" s="1" customFormat="1">
      <c r="B566" s="47"/>
      <c r="C566" s="75"/>
      <c r="D566" s="236" t="s">
        <v>151</v>
      </c>
      <c r="E566" s="75"/>
      <c r="F566" s="246" t="s">
        <v>1131</v>
      </c>
      <c r="G566" s="75"/>
      <c r="H566" s="75"/>
      <c r="I566" s="192"/>
      <c r="J566" s="75"/>
      <c r="K566" s="75"/>
      <c r="L566" s="73"/>
      <c r="M566" s="247"/>
      <c r="N566" s="48"/>
      <c r="O566" s="48"/>
      <c r="P566" s="48"/>
      <c r="Q566" s="48"/>
      <c r="R566" s="48"/>
      <c r="S566" s="48"/>
      <c r="T566" s="96"/>
      <c r="AT566" s="24" t="s">
        <v>151</v>
      </c>
      <c r="AU566" s="24" t="s">
        <v>87</v>
      </c>
    </row>
    <row r="567" s="11" customFormat="1">
      <c r="B567" s="234"/>
      <c r="C567" s="235"/>
      <c r="D567" s="236" t="s">
        <v>145</v>
      </c>
      <c r="E567" s="235"/>
      <c r="F567" s="238" t="s">
        <v>1132</v>
      </c>
      <c r="G567" s="235"/>
      <c r="H567" s="239">
        <v>1.248</v>
      </c>
      <c r="I567" s="240"/>
      <c r="J567" s="235"/>
      <c r="K567" s="235"/>
      <c r="L567" s="241"/>
      <c r="M567" s="242"/>
      <c r="N567" s="243"/>
      <c r="O567" s="243"/>
      <c r="P567" s="243"/>
      <c r="Q567" s="243"/>
      <c r="R567" s="243"/>
      <c r="S567" s="243"/>
      <c r="T567" s="244"/>
      <c r="AT567" s="245" t="s">
        <v>145</v>
      </c>
      <c r="AU567" s="245" t="s">
        <v>87</v>
      </c>
      <c r="AV567" s="11" t="s">
        <v>87</v>
      </c>
      <c r="AW567" s="11" t="s">
        <v>6</v>
      </c>
      <c r="AX567" s="11" t="s">
        <v>84</v>
      </c>
      <c r="AY567" s="245" t="s">
        <v>136</v>
      </c>
    </row>
    <row r="568" s="10" customFormat="1" ht="29.88" customHeight="1">
      <c r="B568" s="206"/>
      <c r="C568" s="207"/>
      <c r="D568" s="208" t="s">
        <v>75</v>
      </c>
      <c r="E568" s="220" t="s">
        <v>185</v>
      </c>
      <c r="F568" s="220" t="s">
        <v>186</v>
      </c>
      <c r="G568" s="207"/>
      <c r="H568" s="207"/>
      <c r="I568" s="210"/>
      <c r="J568" s="221">
        <f>BK568</f>
        <v>0</v>
      </c>
      <c r="K568" s="207"/>
      <c r="L568" s="212"/>
      <c r="M568" s="213"/>
      <c r="N568" s="214"/>
      <c r="O568" s="214"/>
      <c r="P568" s="215">
        <f>SUM(P569:P601)</f>
        <v>0</v>
      </c>
      <c r="Q568" s="214"/>
      <c r="R568" s="215">
        <f>SUM(R569:R601)</f>
        <v>0</v>
      </c>
      <c r="S568" s="214"/>
      <c r="T568" s="216">
        <f>SUM(T569:T601)</f>
        <v>0</v>
      </c>
      <c r="AR568" s="217" t="s">
        <v>84</v>
      </c>
      <c r="AT568" s="218" t="s">
        <v>75</v>
      </c>
      <c r="AU568" s="218" t="s">
        <v>84</v>
      </c>
      <c r="AY568" s="217" t="s">
        <v>136</v>
      </c>
      <c r="BK568" s="219">
        <f>SUM(BK569:BK601)</f>
        <v>0</v>
      </c>
    </row>
    <row r="569" s="1" customFormat="1" ht="16.5" customHeight="1">
      <c r="B569" s="47"/>
      <c r="C569" s="222" t="s">
        <v>1133</v>
      </c>
      <c r="D569" s="222" t="s">
        <v>138</v>
      </c>
      <c r="E569" s="223" t="s">
        <v>1134</v>
      </c>
      <c r="F569" s="224" t="s">
        <v>1135</v>
      </c>
      <c r="G569" s="225" t="s">
        <v>174</v>
      </c>
      <c r="H569" s="226">
        <v>124.652</v>
      </c>
      <c r="I569" s="227"/>
      <c r="J569" s="228">
        <f>ROUND(I569*H569,2)</f>
        <v>0</v>
      </c>
      <c r="K569" s="224" t="s">
        <v>142</v>
      </c>
      <c r="L569" s="73"/>
      <c r="M569" s="229" t="s">
        <v>31</v>
      </c>
      <c r="N569" s="230" t="s">
        <v>47</v>
      </c>
      <c r="O569" s="48"/>
      <c r="P569" s="231">
        <f>O569*H569</f>
        <v>0</v>
      </c>
      <c r="Q569" s="231">
        <v>0</v>
      </c>
      <c r="R569" s="231">
        <f>Q569*H569</f>
        <v>0</v>
      </c>
      <c r="S569" s="231">
        <v>0</v>
      </c>
      <c r="T569" s="232">
        <f>S569*H569</f>
        <v>0</v>
      </c>
      <c r="AR569" s="24" t="s">
        <v>143</v>
      </c>
      <c r="AT569" s="24" t="s">
        <v>138</v>
      </c>
      <c r="AU569" s="24" t="s">
        <v>87</v>
      </c>
      <c r="AY569" s="24" t="s">
        <v>136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24" t="s">
        <v>84</v>
      </c>
      <c r="BK569" s="233">
        <f>ROUND(I569*H569,2)</f>
        <v>0</v>
      </c>
      <c r="BL569" s="24" t="s">
        <v>143</v>
      </c>
      <c r="BM569" s="24" t="s">
        <v>1136</v>
      </c>
    </row>
    <row r="570" s="13" customFormat="1">
      <c r="B570" s="266"/>
      <c r="C570" s="267"/>
      <c r="D570" s="236" t="s">
        <v>145</v>
      </c>
      <c r="E570" s="268" t="s">
        <v>31</v>
      </c>
      <c r="F570" s="269" t="s">
        <v>1137</v>
      </c>
      <c r="G570" s="267"/>
      <c r="H570" s="268" t="s">
        <v>31</v>
      </c>
      <c r="I570" s="270"/>
      <c r="J570" s="267"/>
      <c r="K570" s="267"/>
      <c r="L570" s="271"/>
      <c r="M570" s="272"/>
      <c r="N570" s="273"/>
      <c r="O570" s="273"/>
      <c r="P570" s="273"/>
      <c r="Q570" s="273"/>
      <c r="R570" s="273"/>
      <c r="S570" s="273"/>
      <c r="T570" s="274"/>
      <c r="AT570" s="275" t="s">
        <v>145</v>
      </c>
      <c r="AU570" s="275" t="s">
        <v>87</v>
      </c>
      <c r="AV570" s="13" t="s">
        <v>84</v>
      </c>
      <c r="AW570" s="13" t="s">
        <v>40</v>
      </c>
      <c r="AX570" s="13" t="s">
        <v>76</v>
      </c>
      <c r="AY570" s="275" t="s">
        <v>136</v>
      </c>
    </row>
    <row r="571" s="11" customFormat="1">
      <c r="B571" s="234"/>
      <c r="C571" s="235"/>
      <c r="D571" s="236" t="s">
        <v>145</v>
      </c>
      <c r="E571" s="237" t="s">
        <v>31</v>
      </c>
      <c r="F571" s="238" t="s">
        <v>1138</v>
      </c>
      <c r="G571" s="235"/>
      <c r="H571" s="239">
        <v>35.856000000000002</v>
      </c>
      <c r="I571" s="240"/>
      <c r="J571" s="235"/>
      <c r="K571" s="235"/>
      <c r="L571" s="241"/>
      <c r="M571" s="242"/>
      <c r="N571" s="243"/>
      <c r="O571" s="243"/>
      <c r="P571" s="243"/>
      <c r="Q571" s="243"/>
      <c r="R571" s="243"/>
      <c r="S571" s="243"/>
      <c r="T571" s="244"/>
      <c r="AT571" s="245" t="s">
        <v>145</v>
      </c>
      <c r="AU571" s="245" t="s">
        <v>87</v>
      </c>
      <c r="AV571" s="11" t="s">
        <v>87</v>
      </c>
      <c r="AW571" s="11" t="s">
        <v>40</v>
      </c>
      <c r="AX571" s="11" t="s">
        <v>76</v>
      </c>
      <c r="AY571" s="245" t="s">
        <v>136</v>
      </c>
    </row>
    <row r="572" s="11" customFormat="1">
      <c r="B572" s="234"/>
      <c r="C572" s="235"/>
      <c r="D572" s="236" t="s">
        <v>145</v>
      </c>
      <c r="E572" s="237" t="s">
        <v>31</v>
      </c>
      <c r="F572" s="238" t="s">
        <v>1139</v>
      </c>
      <c r="G572" s="235"/>
      <c r="H572" s="239">
        <v>88.796000000000006</v>
      </c>
      <c r="I572" s="240"/>
      <c r="J572" s="235"/>
      <c r="K572" s="235"/>
      <c r="L572" s="241"/>
      <c r="M572" s="242"/>
      <c r="N572" s="243"/>
      <c r="O572" s="243"/>
      <c r="P572" s="243"/>
      <c r="Q572" s="243"/>
      <c r="R572" s="243"/>
      <c r="S572" s="243"/>
      <c r="T572" s="244"/>
      <c r="AT572" s="245" t="s">
        <v>145</v>
      </c>
      <c r="AU572" s="245" t="s">
        <v>87</v>
      </c>
      <c r="AV572" s="11" t="s">
        <v>87</v>
      </c>
      <c r="AW572" s="11" t="s">
        <v>40</v>
      </c>
      <c r="AX572" s="11" t="s">
        <v>76</v>
      </c>
      <c r="AY572" s="245" t="s">
        <v>136</v>
      </c>
    </row>
    <row r="573" s="12" customFormat="1">
      <c r="B573" s="251"/>
      <c r="C573" s="252"/>
      <c r="D573" s="236" t="s">
        <v>145</v>
      </c>
      <c r="E573" s="253" t="s">
        <v>31</v>
      </c>
      <c r="F573" s="254" t="s">
        <v>215</v>
      </c>
      <c r="G573" s="252"/>
      <c r="H573" s="255">
        <v>124.652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AT573" s="261" t="s">
        <v>145</v>
      </c>
      <c r="AU573" s="261" t="s">
        <v>87</v>
      </c>
      <c r="AV573" s="12" t="s">
        <v>143</v>
      </c>
      <c r="AW573" s="12" t="s">
        <v>40</v>
      </c>
      <c r="AX573" s="12" t="s">
        <v>84</v>
      </c>
      <c r="AY573" s="261" t="s">
        <v>136</v>
      </c>
    </row>
    <row r="574" s="1" customFormat="1" ht="16.5" customHeight="1">
      <c r="B574" s="47"/>
      <c r="C574" s="222" t="s">
        <v>1140</v>
      </c>
      <c r="D574" s="222" t="s">
        <v>138</v>
      </c>
      <c r="E574" s="223" t="s">
        <v>188</v>
      </c>
      <c r="F574" s="224" t="s">
        <v>189</v>
      </c>
      <c r="G574" s="225" t="s">
        <v>174</v>
      </c>
      <c r="H574" s="226">
        <v>338.86200000000002</v>
      </c>
      <c r="I574" s="227"/>
      <c r="J574" s="228">
        <f>ROUND(I574*H574,2)</f>
        <v>0</v>
      </c>
      <c r="K574" s="224" t="s">
        <v>142</v>
      </c>
      <c r="L574" s="73"/>
      <c r="M574" s="229" t="s">
        <v>31</v>
      </c>
      <c r="N574" s="230" t="s">
        <v>47</v>
      </c>
      <c r="O574" s="48"/>
      <c r="P574" s="231">
        <f>O574*H574</f>
        <v>0</v>
      </c>
      <c r="Q574" s="231">
        <v>0</v>
      </c>
      <c r="R574" s="231">
        <f>Q574*H574</f>
        <v>0</v>
      </c>
      <c r="S574" s="231">
        <v>0</v>
      </c>
      <c r="T574" s="232">
        <f>S574*H574</f>
        <v>0</v>
      </c>
      <c r="AR574" s="24" t="s">
        <v>143</v>
      </c>
      <c r="AT574" s="24" t="s">
        <v>138</v>
      </c>
      <c r="AU574" s="24" t="s">
        <v>87</v>
      </c>
      <c r="AY574" s="24" t="s">
        <v>136</v>
      </c>
      <c r="BE574" s="233">
        <f>IF(N574="základní",J574,0)</f>
        <v>0</v>
      </c>
      <c r="BF574" s="233">
        <f>IF(N574="snížená",J574,0)</f>
        <v>0</v>
      </c>
      <c r="BG574" s="233">
        <f>IF(N574="zákl. přenesená",J574,0)</f>
        <v>0</v>
      </c>
      <c r="BH574" s="233">
        <f>IF(N574="sníž. přenesená",J574,0)</f>
        <v>0</v>
      </c>
      <c r="BI574" s="233">
        <f>IF(N574="nulová",J574,0)</f>
        <v>0</v>
      </c>
      <c r="BJ574" s="24" t="s">
        <v>84</v>
      </c>
      <c r="BK574" s="233">
        <f>ROUND(I574*H574,2)</f>
        <v>0</v>
      </c>
      <c r="BL574" s="24" t="s">
        <v>143</v>
      </c>
      <c r="BM574" s="24" t="s">
        <v>1141</v>
      </c>
    </row>
    <row r="575" s="1" customFormat="1">
      <c r="B575" s="47"/>
      <c r="C575" s="75"/>
      <c r="D575" s="236" t="s">
        <v>151</v>
      </c>
      <c r="E575" s="75"/>
      <c r="F575" s="246" t="s">
        <v>1142</v>
      </c>
      <c r="G575" s="75"/>
      <c r="H575" s="75"/>
      <c r="I575" s="192"/>
      <c r="J575" s="75"/>
      <c r="K575" s="75"/>
      <c r="L575" s="73"/>
      <c r="M575" s="247"/>
      <c r="N575" s="48"/>
      <c r="O575" s="48"/>
      <c r="P575" s="48"/>
      <c r="Q575" s="48"/>
      <c r="R575" s="48"/>
      <c r="S575" s="48"/>
      <c r="T575" s="96"/>
      <c r="AT575" s="24" t="s">
        <v>151</v>
      </c>
      <c r="AU575" s="24" t="s">
        <v>87</v>
      </c>
    </row>
    <row r="576" s="11" customFormat="1">
      <c r="B576" s="234"/>
      <c r="C576" s="235"/>
      <c r="D576" s="236" t="s">
        <v>145</v>
      </c>
      <c r="E576" s="237" t="s">
        <v>31</v>
      </c>
      <c r="F576" s="238" t="s">
        <v>1143</v>
      </c>
      <c r="G576" s="235"/>
      <c r="H576" s="239">
        <v>141.64099999999999</v>
      </c>
      <c r="I576" s="240"/>
      <c r="J576" s="235"/>
      <c r="K576" s="235"/>
      <c r="L576" s="241"/>
      <c r="M576" s="242"/>
      <c r="N576" s="243"/>
      <c r="O576" s="243"/>
      <c r="P576" s="243"/>
      <c r="Q576" s="243"/>
      <c r="R576" s="243"/>
      <c r="S576" s="243"/>
      <c r="T576" s="244"/>
      <c r="AT576" s="245" t="s">
        <v>145</v>
      </c>
      <c r="AU576" s="245" t="s">
        <v>87</v>
      </c>
      <c r="AV576" s="11" t="s">
        <v>87</v>
      </c>
      <c r="AW576" s="11" t="s">
        <v>40</v>
      </c>
      <c r="AX576" s="11" t="s">
        <v>76</v>
      </c>
      <c r="AY576" s="245" t="s">
        <v>136</v>
      </c>
    </row>
    <row r="577" s="11" customFormat="1">
      <c r="B577" s="234"/>
      <c r="C577" s="235"/>
      <c r="D577" s="236" t="s">
        <v>145</v>
      </c>
      <c r="E577" s="237" t="s">
        <v>31</v>
      </c>
      <c r="F577" s="238" t="s">
        <v>1144</v>
      </c>
      <c r="G577" s="235"/>
      <c r="H577" s="239">
        <v>197.221</v>
      </c>
      <c r="I577" s="240"/>
      <c r="J577" s="235"/>
      <c r="K577" s="235"/>
      <c r="L577" s="241"/>
      <c r="M577" s="242"/>
      <c r="N577" s="243"/>
      <c r="O577" s="243"/>
      <c r="P577" s="243"/>
      <c r="Q577" s="243"/>
      <c r="R577" s="243"/>
      <c r="S577" s="243"/>
      <c r="T577" s="244"/>
      <c r="AT577" s="245" t="s">
        <v>145</v>
      </c>
      <c r="AU577" s="245" t="s">
        <v>87</v>
      </c>
      <c r="AV577" s="11" t="s">
        <v>87</v>
      </c>
      <c r="AW577" s="11" t="s">
        <v>40</v>
      </c>
      <c r="AX577" s="11" t="s">
        <v>76</v>
      </c>
      <c r="AY577" s="245" t="s">
        <v>136</v>
      </c>
    </row>
    <row r="578" s="12" customFormat="1">
      <c r="B578" s="251"/>
      <c r="C578" s="252"/>
      <c r="D578" s="236" t="s">
        <v>145</v>
      </c>
      <c r="E578" s="253" t="s">
        <v>31</v>
      </c>
      <c r="F578" s="254" t="s">
        <v>215</v>
      </c>
      <c r="G578" s="252"/>
      <c r="H578" s="255">
        <v>338.86200000000002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AT578" s="261" t="s">
        <v>145</v>
      </c>
      <c r="AU578" s="261" t="s">
        <v>87</v>
      </c>
      <c r="AV578" s="12" t="s">
        <v>143</v>
      </c>
      <c r="AW578" s="12" t="s">
        <v>40</v>
      </c>
      <c r="AX578" s="12" t="s">
        <v>84</v>
      </c>
      <c r="AY578" s="261" t="s">
        <v>136</v>
      </c>
    </row>
    <row r="579" s="1" customFormat="1" ht="16.5" customHeight="1">
      <c r="B579" s="47"/>
      <c r="C579" s="222" t="s">
        <v>1145</v>
      </c>
      <c r="D579" s="222" t="s">
        <v>138</v>
      </c>
      <c r="E579" s="223" t="s">
        <v>192</v>
      </c>
      <c r="F579" s="224" t="s">
        <v>193</v>
      </c>
      <c r="G579" s="225" t="s">
        <v>174</v>
      </c>
      <c r="H579" s="226">
        <v>6438.3779999999997</v>
      </c>
      <c r="I579" s="227"/>
      <c r="J579" s="228">
        <f>ROUND(I579*H579,2)</f>
        <v>0</v>
      </c>
      <c r="K579" s="224" t="s">
        <v>142</v>
      </c>
      <c r="L579" s="73"/>
      <c r="M579" s="229" t="s">
        <v>31</v>
      </c>
      <c r="N579" s="230" t="s">
        <v>47</v>
      </c>
      <c r="O579" s="48"/>
      <c r="P579" s="231">
        <f>O579*H579</f>
        <v>0</v>
      </c>
      <c r="Q579" s="231">
        <v>0</v>
      </c>
      <c r="R579" s="231">
        <f>Q579*H579</f>
        <v>0</v>
      </c>
      <c r="S579" s="231">
        <v>0</v>
      </c>
      <c r="T579" s="232">
        <f>S579*H579</f>
        <v>0</v>
      </c>
      <c r="AR579" s="24" t="s">
        <v>143</v>
      </c>
      <c r="AT579" s="24" t="s">
        <v>138</v>
      </c>
      <c r="AU579" s="24" t="s">
        <v>87</v>
      </c>
      <c r="AY579" s="24" t="s">
        <v>136</v>
      </c>
      <c r="BE579" s="233">
        <f>IF(N579="základní",J579,0)</f>
        <v>0</v>
      </c>
      <c r="BF579" s="233">
        <f>IF(N579="snížená",J579,0)</f>
        <v>0</v>
      </c>
      <c r="BG579" s="233">
        <f>IF(N579="zákl. přenesená",J579,0)</f>
        <v>0</v>
      </c>
      <c r="BH579" s="233">
        <f>IF(N579="sníž. přenesená",J579,0)</f>
        <v>0</v>
      </c>
      <c r="BI579" s="233">
        <f>IF(N579="nulová",J579,0)</f>
        <v>0</v>
      </c>
      <c r="BJ579" s="24" t="s">
        <v>84</v>
      </c>
      <c r="BK579" s="233">
        <f>ROUND(I579*H579,2)</f>
        <v>0</v>
      </c>
      <c r="BL579" s="24" t="s">
        <v>143</v>
      </c>
      <c r="BM579" s="24" t="s">
        <v>1146</v>
      </c>
    </row>
    <row r="580" s="1" customFormat="1">
      <c r="B580" s="47"/>
      <c r="C580" s="75"/>
      <c r="D580" s="236" t="s">
        <v>151</v>
      </c>
      <c r="E580" s="75"/>
      <c r="F580" s="246" t="s">
        <v>1147</v>
      </c>
      <c r="G580" s="75"/>
      <c r="H580" s="75"/>
      <c r="I580" s="192"/>
      <c r="J580" s="75"/>
      <c r="K580" s="75"/>
      <c r="L580" s="73"/>
      <c r="M580" s="247"/>
      <c r="N580" s="48"/>
      <c r="O580" s="48"/>
      <c r="P580" s="48"/>
      <c r="Q580" s="48"/>
      <c r="R580" s="48"/>
      <c r="S580" s="48"/>
      <c r="T580" s="96"/>
      <c r="AT580" s="24" t="s">
        <v>151</v>
      </c>
      <c r="AU580" s="24" t="s">
        <v>87</v>
      </c>
    </row>
    <row r="581" s="11" customFormat="1">
      <c r="B581" s="234"/>
      <c r="C581" s="235"/>
      <c r="D581" s="236" t="s">
        <v>145</v>
      </c>
      <c r="E581" s="235"/>
      <c r="F581" s="238" t="s">
        <v>1148</v>
      </c>
      <c r="G581" s="235"/>
      <c r="H581" s="239">
        <v>6438.3779999999997</v>
      </c>
      <c r="I581" s="240"/>
      <c r="J581" s="235"/>
      <c r="K581" s="235"/>
      <c r="L581" s="241"/>
      <c r="M581" s="242"/>
      <c r="N581" s="243"/>
      <c r="O581" s="243"/>
      <c r="P581" s="243"/>
      <c r="Q581" s="243"/>
      <c r="R581" s="243"/>
      <c r="S581" s="243"/>
      <c r="T581" s="244"/>
      <c r="AT581" s="245" t="s">
        <v>145</v>
      </c>
      <c r="AU581" s="245" t="s">
        <v>87</v>
      </c>
      <c r="AV581" s="11" t="s">
        <v>87</v>
      </c>
      <c r="AW581" s="11" t="s">
        <v>6</v>
      </c>
      <c r="AX581" s="11" t="s">
        <v>84</v>
      </c>
      <c r="AY581" s="245" t="s">
        <v>136</v>
      </c>
    </row>
    <row r="582" s="1" customFormat="1" ht="16.5" customHeight="1">
      <c r="B582" s="47"/>
      <c r="C582" s="222" t="s">
        <v>1149</v>
      </c>
      <c r="D582" s="222" t="s">
        <v>138</v>
      </c>
      <c r="E582" s="223" t="s">
        <v>1150</v>
      </c>
      <c r="F582" s="224" t="s">
        <v>1151</v>
      </c>
      <c r="G582" s="225" t="s">
        <v>174</v>
      </c>
      <c r="H582" s="226">
        <v>189.63</v>
      </c>
      <c r="I582" s="227"/>
      <c r="J582" s="228">
        <f>ROUND(I582*H582,2)</f>
        <v>0</v>
      </c>
      <c r="K582" s="224" t="s">
        <v>142</v>
      </c>
      <c r="L582" s="73"/>
      <c r="M582" s="229" t="s">
        <v>31</v>
      </c>
      <c r="N582" s="230" t="s">
        <v>47</v>
      </c>
      <c r="O582" s="48"/>
      <c r="P582" s="231">
        <f>O582*H582</f>
        <v>0</v>
      </c>
      <c r="Q582" s="231">
        <v>0</v>
      </c>
      <c r="R582" s="231">
        <f>Q582*H582</f>
        <v>0</v>
      </c>
      <c r="S582" s="231">
        <v>0</v>
      </c>
      <c r="T582" s="232">
        <f>S582*H582</f>
        <v>0</v>
      </c>
      <c r="AR582" s="24" t="s">
        <v>143</v>
      </c>
      <c r="AT582" s="24" t="s">
        <v>138</v>
      </c>
      <c r="AU582" s="24" t="s">
        <v>87</v>
      </c>
      <c r="AY582" s="24" t="s">
        <v>136</v>
      </c>
      <c r="BE582" s="233">
        <f>IF(N582="základní",J582,0)</f>
        <v>0</v>
      </c>
      <c r="BF582" s="233">
        <f>IF(N582="snížená",J582,0)</f>
        <v>0</v>
      </c>
      <c r="BG582" s="233">
        <f>IF(N582="zákl. přenesená",J582,0)</f>
        <v>0</v>
      </c>
      <c r="BH582" s="233">
        <f>IF(N582="sníž. přenesená",J582,0)</f>
        <v>0</v>
      </c>
      <c r="BI582" s="233">
        <f>IF(N582="nulová",J582,0)</f>
        <v>0</v>
      </c>
      <c r="BJ582" s="24" t="s">
        <v>84</v>
      </c>
      <c r="BK582" s="233">
        <f>ROUND(I582*H582,2)</f>
        <v>0</v>
      </c>
      <c r="BL582" s="24" t="s">
        <v>143</v>
      </c>
      <c r="BM582" s="24" t="s">
        <v>1152</v>
      </c>
    </row>
    <row r="583" s="13" customFormat="1">
      <c r="B583" s="266"/>
      <c r="C583" s="267"/>
      <c r="D583" s="236" t="s">
        <v>145</v>
      </c>
      <c r="E583" s="268" t="s">
        <v>31</v>
      </c>
      <c r="F583" s="269" t="s">
        <v>1137</v>
      </c>
      <c r="G583" s="267"/>
      <c r="H583" s="268" t="s">
        <v>31</v>
      </c>
      <c r="I583" s="270"/>
      <c r="J583" s="267"/>
      <c r="K583" s="267"/>
      <c r="L583" s="271"/>
      <c r="M583" s="272"/>
      <c r="N583" s="273"/>
      <c r="O583" s="273"/>
      <c r="P583" s="273"/>
      <c r="Q583" s="273"/>
      <c r="R583" s="273"/>
      <c r="S583" s="273"/>
      <c r="T583" s="274"/>
      <c r="AT583" s="275" t="s">
        <v>145</v>
      </c>
      <c r="AU583" s="275" t="s">
        <v>87</v>
      </c>
      <c r="AV583" s="13" t="s">
        <v>84</v>
      </c>
      <c r="AW583" s="13" t="s">
        <v>40</v>
      </c>
      <c r="AX583" s="13" t="s">
        <v>76</v>
      </c>
      <c r="AY583" s="275" t="s">
        <v>136</v>
      </c>
    </row>
    <row r="584" s="11" customFormat="1">
      <c r="B584" s="234"/>
      <c r="C584" s="235"/>
      <c r="D584" s="236" t="s">
        <v>145</v>
      </c>
      <c r="E584" s="237" t="s">
        <v>31</v>
      </c>
      <c r="F584" s="238" t="s">
        <v>1153</v>
      </c>
      <c r="G584" s="235"/>
      <c r="H584" s="239">
        <v>35.856000000000002</v>
      </c>
      <c r="I584" s="240"/>
      <c r="J584" s="235"/>
      <c r="K584" s="235"/>
      <c r="L584" s="241"/>
      <c r="M584" s="242"/>
      <c r="N584" s="243"/>
      <c r="O584" s="243"/>
      <c r="P584" s="243"/>
      <c r="Q584" s="243"/>
      <c r="R584" s="243"/>
      <c r="S584" s="243"/>
      <c r="T584" s="244"/>
      <c r="AT584" s="245" t="s">
        <v>145</v>
      </c>
      <c r="AU584" s="245" t="s">
        <v>87</v>
      </c>
      <c r="AV584" s="11" t="s">
        <v>87</v>
      </c>
      <c r="AW584" s="11" t="s">
        <v>40</v>
      </c>
      <c r="AX584" s="11" t="s">
        <v>76</v>
      </c>
      <c r="AY584" s="245" t="s">
        <v>136</v>
      </c>
    </row>
    <row r="585" s="11" customFormat="1">
      <c r="B585" s="234"/>
      <c r="C585" s="235"/>
      <c r="D585" s="236" t="s">
        <v>145</v>
      </c>
      <c r="E585" s="237" t="s">
        <v>31</v>
      </c>
      <c r="F585" s="238" t="s">
        <v>1154</v>
      </c>
      <c r="G585" s="235"/>
      <c r="H585" s="239">
        <v>64.977999999999994</v>
      </c>
      <c r="I585" s="240"/>
      <c r="J585" s="235"/>
      <c r="K585" s="235"/>
      <c r="L585" s="241"/>
      <c r="M585" s="242"/>
      <c r="N585" s="243"/>
      <c r="O585" s="243"/>
      <c r="P585" s="243"/>
      <c r="Q585" s="243"/>
      <c r="R585" s="243"/>
      <c r="S585" s="243"/>
      <c r="T585" s="244"/>
      <c r="AT585" s="245" t="s">
        <v>145</v>
      </c>
      <c r="AU585" s="245" t="s">
        <v>87</v>
      </c>
      <c r="AV585" s="11" t="s">
        <v>87</v>
      </c>
      <c r="AW585" s="11" t="s">
        <v>40</v>
      </c>
      <c r="AX585" s="11" t="s">
        <v>76</v>
      </c>
      <c r="AY585" s="245" t="s">
        <v>136</v>
      </c>
    </row>
    <row r="586" s="11" customFormat="1">
      <c r="B586" s="234"/>
      <c r="C586" s="235"/>
      <c r="D586" s="236" t="s">
        <v>145</v>
      </c>
      <c r="E586" s="237" t="s">
        <v>31</v>
      </c>
      <c r="F586" s="238" t="s">
        <v>1139</v>
      </c>
      <c r="G586" s="235"/>
      <c r="H586" s="239">
        <v>88.796000000000006</v>
      </c>
      <c r="I586" s="240"/>
      <c r="J586" s="235"/>
      <c r="K586" s="235"/>
      <c r="L586" s="241"/>
      <c r="M586" s="242"/>
      <c r="N586" s="243"/>
      <c r="O586" s="243"/>
      <c r="P586" s="243"/>
      <c r="Q586" s="243"/>
      <c r="R586" s="243"/>
      <c r="S586" s="243"/>
      <c r="T586" s="244"/>
      <c r="AT586" s="245" t="s">
        <v>145</v>
      </c>
      <c r="AU586" s="245" t="s">
        <v>87</v>
      </c>
      <c r="AV586" s="11" t="s">
        <v>87</v>
      </c>
      <c r="AW586" s="11" t="s">
        <v>40</v>
      </c>
      <c r="AX586" s="11" t="s">
        <v>76</v>
      </c>
      <c r="AY586" s="245" t="s">
        <v>136</v>
      </c>
    </row>
    <row r="587" s="12" customFormat="1">
      <c r="B587" s="251"/>
      <c r="C587" s="252"/>
      <c r="D587" s="236" t="s">
        <v>145</v>
      </c>
      <c r="E587" s="253" t="s">
        <v>31</v>
      </c>
      <c r="F587" s="254" t="s">
        <v>215</v>
      </c>
      <c r="G587" s="252"/>
      <c r="H587" s="255">
        <v>189.63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AT587" s="261" t="s">
        <v>145</v>
      </c>
      <c r="AU587" s="261" t="s">
        <v>87</v>
      </c>
      <c r="AV587" s="12" t="s">
        <v>143</v>
      </c>
      <c r="AW587" s="12" t="s">
        <v>40</v>
      </c>
      <c r="AX587" s="12" t="s">
        <v>84</v>
      </c>
      <c r="AY587" s="261" t="s">
        <v>136</v>
      </c>
    </row>
    <row r="588" s="1" customFormat="1" ht="16.5" customHeight="1">
      <c r="B588" s="47"/>
      <c r="C588" s="222" t="s">
        <v>1155</v>
      </c>
      <c r="D588" s="222" t="s">
        <v>138</v>
      </c>
      <c r="E588" s="223" t="s">
        <v>1156</v>
      </c>
      <c r="F588" s="224" t="s">
        <v>1157</v>
      </c>
      <c r="G588" s="225" t="s">
        <v>174</v>
      </c>
      <c r="H588" s="226">
        <v>3602.9699999999998</v>
      </c>
      <c r="I588" s="227"/>
      <c r="J588" s="228">
        <f>ROUND(I588*H588,2)</f>
        <v>0</v>
      </c>
      <c r="K588" s="224" t="s">
        <v>142</v>
      </c>
      <c r="L588" s="73"/>
      <c r="M588" s="229" t="s">
        <v>31</v>
      </c>
      <c r="N588" s="230" t="s">
        <v>47</v>
      </c>
      <c r="O588" s="48"/>
      <c r="P588" s="231">
        <f>O588*H588</f>
        <v>0</v>
      </c>
      <c r="Q588" s="231">
        <v>0</v>
      </c>
      <c r="R588" s="231">
        <f>Q588*H588</f>
        <v>0</v>
      </c>
      <c r="S588" s="231">
        <v>0</v>
      </c>
      <c r="T588" s="232">
        <f>S588*H588</f>
        <v>0</v>
      </c>
      <c r="AR588" s="24" t="s">
        <v>143</v>
      </c>
      <c r="AT588" s="24" t="s">
        <v>138</v>
      </c>
      <c r="AU588" s="24" t="s">
        <v>87</v>
      </c>
      <c r="AY588" s="24" t="s">
        <v>136</v>
      </c>
      <c r="BE588" s="233">
        <f>IF(N588="základní",J588,0)</f>
        <v>0</v>
      </c>
      <c r="BF588" s="233">
        <f>IF(N588="snížená",J588,0)</f>
        <v>0</v>
      </c>
      <c r="BG588" s="233">
        <f>IF(N588="zákl. přenesená",J588,0)</f>
        <v>0</v>
      </c>
      <c r="BH588" s="233">
        <f>IF(N588="sníž. přenesená",J588,0)</f>
        <v>0</v>
      </c>
      <c r="BI588" s="233">
        <f>IF(N588="nulová",J588,0)</f>
        <v>0</v>
      </c>
      <c r="BJ588" s="24" t="s">
        <v>84</v>
      </c>
      <c r="BK588" s="233">
        <f>ROUND(I588*H588,2)</f>
        <v>0</v>
      </c>
      <c r="BL588" s="24" t="s">
        <v>143</v>
      </c>
      <c r="BM588" s="24" t="s">
        <v>1158</v>
      </c>
    </row>
    <row r="589" s="1" customFormat="1">
      <c r="B589" s="47"/>
      <c r="C589" s="75"/>
      <c r="D589" s="236" t="s">
        <v>151</v>
      </c>
      <c r="E589" s="75"/>
      <c r="F589" s="246" t="s">
        <v>1147</v>
      </c>
      <c r="G589" s="75"/>
      <c r="H589" s="75"/>
      <c r="I589" s="192"/>
      <c r="J589" s="75"/>
      <c r="K589" s="75"/>
      <c r="L589" s="73"/>
      <c r="M589" s="247"/>
      <c r="N589" s="48"/>
      <c r="O589" s="48"/>
      <c r="P589" s="48"/>
      <c r="Q589" s="48"/>
      <c r="R589" s="48"/>
      <c r="S589" s="48"/>
      <c r="T589" s="96"/>
      <c r="AT589" s="24" t="s">
        <v>151</v>
      </c>
      <c r="AU589" s="24" t="s">
        <v>87</v>
      </c>
    </row>
    <row r="590" s="11" customFormat="1">
      <c r="B590" s="234"/>
      <c r="C590" s="235"/>
      <c r="D590" s="236" t="s">
        <v>145</v>
      </c>
      <c r="E590" s="235"/>
      <c r="F590" s="238" t="s">
        <v>1159</v>
      </c>
      <c r="G590" s="235"/>
      <c r="H590" s="239">
        <v>3602.9699999999998</v>
      </c>
      <c r="I590" s="240"/>
      <c r="J590" s="235"/>
      <c r="K590" s="235"/>
      <c r="L590" s="241"/>
      <c r="M590" s="242"/>
      <c r="N590" s="243"/>
      <c r="O590" s="243"/>
      <c r="P590" s="243"/>
      <c r="Q590" s="243"/>
      <c r="R590" s="243"/>
      <c r="S590" s="243"/>
      <c r="T590" s="244"/>
      <c r="AT590" s="245" t="s">
        <v>145</v>
      </c>
      <c r="AU590" s="245" t="s">
        <v>87</v>
      </c>
      <c r="AV590" s="11" t="s">
        <v>87</v>
      </c>
      <c r="AW590" s="11" t="s">
        <v>6</v>
      </c>
      <c r="AX590" s="11" t="s">
        <v>84</v>
      </c>
      <c r="AY590" s="245" t="s">
        <v>136</v>
      </c>
    </row>
    <row r="591" s="1" customFormat="1" ht="16.5" customHeight="1">
      <c r="B591" s="47"/>
      <c r="C591" s="222" t="s">
        <v>1160</v>
      </c>
      <c r="D591" s="222" t="s">
        <v>138</v>
      </c>
      <c r="E591" s="223" t="s">
        <v>1161</v>
      </c>
      <c r="F591" s="224" t="s">
        <v>1162</v>
      </c>
      <c r="G591" s="225" t="s">
        <v>174</v>
      </c>
      <c r="H591" s="226">
        <v>189.63</v>
      </c>
      <c r="I591" s="227"/>
      <c r="J591" s="228">
        <f>ROUND(I591*H591,2)</f>
        <v>0</v>
      </c>
      <c r="K591" s="224" t="s">
        <v>142</v>
      </c>
      <c r="L591" s="73"/>
      <c r="M591" s="229" t="s">
        <v>31</v>
      </c>
      <c r="N591" s="230" t="s">
        <v>47</v>
      </c>
      <c r="O591" s="48"/>
      <c r="P591" s="231">
        <f>O591*H591</f>
        <v>0</v>
      </c>
      <c r="Q591" s="231">
        <v>0</v>
      </c>
      <c r="R591" s="231">
        <f>Q591*H591</f>
        <v>0</v>
      </c>
      <c r="S591" s="231">
        <v>0</v>
      </c>
      <c r="T591" s="232">
        <f>S591*H591</f>
        <v>0</v>
      </c>
      <c r="AR591" s="24" t="s">
        <v>143</v>
      </c>
      <c r="AT591" s="24" t="s">
        <v>138</v>
      </c>
      <c r="AU591" s="24" t="s">
        <v>87</v>
      </c>
      <c r="AY591" s="24" t="s">
        <v>136</v>
      </c>
      <c r="BE591" s="233">
        <f>IF(N591="základní",J591,0)</f>
        <v>0</v>
      </c>
      <c r="BF591" s="233">
        <f>IF(N591="snížená",J591,0)</f>
        <v>0</v>
      </c>
      <c r="BG591" s="233">
        <f>IF(N591="zákl. přenesená",J591,0)</f>
        <v>0</v>
      </c>
      <c r="BH591" s="233">
        <f>IF(N591="sníž. přenesená",J591,0)</f>
        <v>0</v>
      </c>
      <c r="BI591" s="233">
        <f>IF(N591="nulová",J591,0)</f>
        <v>0</v>
      </c>
      <c r="BJ591" s="24" t="s">
        <v>84</v>
      </c>
      <c r="BK591" s="233">
        <f>ROUND(I591*H591,2)</f>
        <v>0</v>
      </c>
      <c r="BL591" s="24" t="s">
        <v>143</v>
      </c>
      <c r="BM591" s="24" t="s">
        <v>1163</v>
      </c>
    </row>
    <row r="592" s="1" customFormat="1">
      <c r="B592" s="47"/>
      <c r="C592" s="75"/>
      <c r="D592" s="236" t="s">
        <v>151</v>
      </c>
      <c r="E592" s="75"/>
      <c r="F592" s="246" t="s">
        <v>1164</v>
      </c>
      <c r="G592" s="75"/>
      <c r="H592" s="75"/>
      <c r="I592" s="192"/>
      <c r="J592" s="75"/>
      <c r="K592" s="75"/>
      <c r="L592" s="73"/>
      <c r="M592" s="247"/>
      <c r="N592" s="48"/>
      <c r="O592" s="48"/>
      <c r="P592" s="48"/>
      <c r="Q592" s="48"/>
      <c r="R592" s="48"/>
      <c r="S592" s="48"/>
      <c r="T592" s="96"/>
      <c r="AT592" s="24" t="s">
        <v>151</v>
      </c>
      <c r="AU592" s="24" t="s">
        <v>87</v>
      </c>
    </row>
    <row r="593" s="1" customFormat="1" ht="16.5" customHeight="1">
      <c r="B593" s="47"/>
      <c r="C593" s="222" t="s">
        <v>1165</v>
      </c>
      <c r="D593" s="222" t="s">
        <v>138</v>
      </c>
      <c r="E593" s="223" t="s">
        <v>1166</v>
      </c>
      <c r="F593" s="224" t="s">
        <v>1167</v>
      </c>
      <c r="G593" s="225" t="s">
        <v>174</v>
      </c>
      <c r="H593" s="226">
        <v>64.977999999999994</v>
      </c>
      <c r="I593" s="227"/>
      <c r="J593" s="228">
        <f>ROUND(I593*H593,2)</f>
        <v>0</v>
      </c>
      <c r="K593" s="224" t="s">
        <v>142</v>
      </c>
      <c r="L593" s="73"/>
      <c r="M593" s="229" t="s">
        <v>31</v>
      </c>
      <c r="N593" s="230" t="s">
        <v>47</v>
      </c>
      <c r="O593" s="48"/>
      <c r="P593" s="231">
        <f>O593*H593</f>
        <v>0</v>
      </c>
      <c r="Q593" s="231">
        <v>0</v>
      </c>
      <c r="R593" s="231">
        <f>Q593*H593</f>
        <v>0</v>
      </c>
      <c r="S593" s="231">
        <v>0</v>
      </c>
      <c r="T593" s="232">
        <f>S593*H593</f>
        <v>0</v>
      </c>
      <c r="AR593" s="24" t="s">
        <v>143</v>
      </c>
      <c r="AT593" s="24" t="s">
        <v>138</v>
      </c>
      <c r="AU593" s="24" t="s">
        <v>87</v>
      </c>
      <c r="AY593" s="24" t="s">
        <v>136</v>
      </c>
      <c r="BE593" s="233">
        <f>IF(N593="základní",J593,0)</f>
        <v>0</v>
      </c>
      <c r="BF593" s="233">
        <f>IF(N593="snížená",J593,0)</f>
        <v>0</v>
      </c>
      <c r="BG593" s="233">
        <f>IF(N593="zákl. přenesená",J593,0)</f>
        <v>0</v>
      </c>
      <c r="BH593" s="233">
        <f>IF(N593="sníž. přenesená",J593,0)</f>
        <v>0</v>
      </c>
      <c r="BI593" s="233">
        <f>IF(N593="nulová",J593,0)</f>
        <v>0</v>
      </c>
      <c r="BJ593" s="24" t="s">
        <v>84</v>
      </c>
      <c r="BK593" s="233">
        <f>ROUND(I593*H593,2)</f>
        <v>0</v>
      </c>
      <c r="BL593" s="24" t="s">
        <v>143</v>
      </c>
      <c r="BM593" s="24" t="s">
        <v>1168</v>
      </c>
    </row>
    <row r="594" s="11" customFormat="1">
      <c r="B594" s="234"/>
      <c r="C594" s="235"/>
      <c r="D594" s="236" t="s">
        <v>145</v>
      </c>
      <c r="E594" s="237" t="s">
        <v>31</v>
      </c>
      <c r="F594" s="238" t="s">
        <v>1169</v>
      </c>
      <c r="G594" s="235"/>
      <c r="H594" s="239">
        <v>64.977999999999994</v>
      </c>
      <c r="I594" s="240"/>
      <c r="J594" s="235"/>
      <c r="K594" s="235"/>
      <c r="L594" s="241"/>
      <c r="M594" s="242"/>
      <c r="N594" s="243"/>
      <c r="O594" s="243"/>
      <c r="P594" s="243"/>
      <c r="Q594" s="243"/>
      <c r="R594" s="243"/>
      <c r="S594" s="243"/>
      <c r="T594" s="244"/>
      <c r="AT594" s="245" t="s">
        <v>145</v>
      </c>
      <c r="AU594" s="245" t="s">
        <v>87</v>
      </c>
      <c r="AV594" s="11" t="s">
        <v>87</v>
      </c>
      <c r="AW594" s="11" t="s">
        <v>40</v>
      </c>
      <c r="AX594" s="11" t="s">
        <v>84</v>
      </c>
      <c r="AY594" s="245" t="s">
        <v>136</v>
      </c>
    </row>
    <row r="595" s="1" customFormat="1" ht="16.5" customHeight="1">
      <c r="B595" s="47"/>
      <c r="C595" s="222" t="s">
        <v>1170</v>
      </c>
      <c r="D595" s="222" t="s">
        <v>138</v>
      </c>
      <c r="E595" s="223" t="s">
        <v>1171</v>
      </c>
      <c r="F595" s="224" t="s">
        <v>1172</v>
      </c>
      <c r="G595" s="225" t="s">
        <v>174</v>
      </c>
      <c r="H595" s="226">
        <v>141.64099999999999</v>
      </c>
      <c r="I595" s="227"/>
      <c r="J595" s="228">
        <f>ROUND(I595*H595,2)</f>
        <v>0</v>
      </c>
      <c r="K595" s="224" t="s">
        <v>142</v>
      </c>
      <c r="L595" s="73"/>
      <c r="M595" s="229" t="s">
        <v>31</v>
      </c>
      <c r="N595" s="230" t="s">
        <v>47</v>
      </c>
      <c r="O595" s="48"/>
      <c r="P595" s="231">
        <f>O595*H595</f>
        <v>0</v>
      </c>
      <c r="Q595" s="231">
        <v>0</v>
      </c>
      <c r="R595" s="231">
        <f>Q595*H595</f>
        <v>0</v>
      </c>
      <c r="S595" s="231">
        <v>0</v>
      </c>
      <c r="T595" s="232">
        <f>S595*H595</f>
        <v>0</v>
      </c>
      <c r="AR595" s="24" t="s">
        <v>143</v>
      </c>
      <c r="AT595" s="24" t="s">
        <v>138</v>
      </c>
      <c r="AU595" s="24" t="s">
        <v>87</v>
      </c>
      <c r="AY595" s="24" t="s">
        <v>136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24" t="s">
        <v>84</v>
      </c>
      <c r="BK595" s="233">
        <f>ROUND(I595*H595,2)</f>
        <v>0</v>
      </c>
      <c r="BL595" s="24" t="s">
        <v>143</v>
      </c>
      <c r="BM595" s="24" t="s">
        <v>1173</v>
      </c>
    </row>
    <row r="596" s="11" customFormat="1">
      <c r="B596" s="234"/>
      <c r="C596" s="235"/>
      <c r="D596" s="236" t="s">
        <v>145</v>
      </c>
      <c r="E596" s="237" t="s">
        <v>31</v>
      </c>
      <c r="F596" s="238" t="s">
        <v>1174</v>
      </c>
      <c r="G596" s="235"/>
      <c r="H596" s="239">
        <v>141.64099999999999</v>
      </c>
      <c r="I596" s="240"/>
      <c r="J596" s="235"/>
      <c r="K596" s="235"/>
      <c r="L596" s="241"/>
      <c r="M596" s="242"/>
      <c r="N596" s="243"/>
      <c r="O596" s="243"/>
      <c r="P596" s="243"/>
      <c r="Q596" s="243"/>
      <c r="R596" s="243"/>
      <c r="S596" s="243"/>
      <c r="T596" s="244"/>
      <c r="AT596" s="245" t="s">
        <v>145</v>
      </c>
      <c r="AU596" s="245" t="s">
        <v>87</v>
      </c>
      <c r="AV596" s="11" t="s">
        <v>87</v>
      </c>
      <c r="AW596" s="11" t="s">
        <v>40</v>
      </c>
      <c r="AX596" s="11" t="s">
        <v>84</v>
      </c>
      <c r="AY596" s="245" t="s">
        <v>136</v>
      </c>
    </row>
    <row r="597" s="1" customFormat="1" ht="16.5" customHeight="1">
      <c r="B597" s="47"/>
      <c r="C597" s="222" t="s">
        <v>1175</v>
      </c>
      <c r="D597" s="222" t="s">
        <v>138</v>
      </c>
      <c r="E597" s="223" t="s">
        <v>317</v>
      </c>
      <c r="F597" s="224" t="s">
        <v>318</v>
      </c>
      <c r="G597" s="225" t="s">
        <v>174</v>
      </c>
      <c r="H597" s="226">
        <v>321.87299999999999</v>
      </c>
      <c r="I597" s="227"/>
      <c r="J597" s="228">
        <f>ROUND(I597*H597,2)</f>
        <v>0</v>
      </c>
      <c r="K597" s="224" t="s">
        <v>142</v>
      </c>
      <c r="L597" s="73"/>
      <c r="M597" s="229" t="s">
        <v>31</v>
      </c>
      <c r="N597" s="230" t="s">
        <v>47</v>
      </c>
      <c r="O597" s="48"/>
      <c r="P597" s="231">
        <f>O597*H597</f>
        <v>0</v>
      </c>
      <c r="Q597" s="231">
        <v>0</v>
      </c>
      <c r="R597" s="231">
        <f>Q597*H597</f>
        <v>0</v>
      </c>
      <c r="S597" s="231">
        <v>0</v>
      </c>
      <c r="T597" s="232">
        <f>S597*H597</f>
        <v>0</v>
      </c>
      <c r="AR597" s="24" t="s">
        <v>143</v>
      </c>
      <c r="AT597" s="24" t="s">
        <v>138</v>
      </c>
      <c r="AU597" s="24" t="s">
        <v>87</v>
      </c>
      <c r="AY597" s="24" t="s">
        <v>136</v>
      </c>
      <c r="BE597" s="233">
        <f>IF(N597="základní",J597,0)</f>
        <v>0</v>
      </c>
      <c r="BF597" s="233">
        <f>IF(N597="snížená",J597,0)</f>
        <v>0</v>
      </c>
      <c r="BG597" s="233">
        <f>IF(N597="zákl. přenesená",J597,0)</f>
        <v>0</v>
      </c>
      <c r="BH597" s="233">
        <f>IF(N597="sníž. přenesená",J597,0)</f>
        <v>0</v>
      </c>
      <c r="BI597" s="233">
        <f>IF(N597="nulová",J597,0)</f>
        <v>0</v>
      </c>
      <c r="BJ597" s="24" t="s">
        <v>84</v>
      </c>
      <c r="BK597" s="233">
        <f>ROUND(I597*H597,2)</f>
        <v>0</v>
      </c>
      <c r="BL597" s="24" t="s">
        <v>143</v>
      </c>
      <c r="BM597" s="24" t="s">
        <v>1176</v>
      </c>
    </row>
    <row r="598" s="11" customFormat="1">
      <c r="B598" s="234"/>
      <c r="C598" s="235"/>
      <c r="D598" s="236" t="s">
        <v>145</v>
      </c>
      <c r="E598" s="237" t="s">
        <v>31</v>
      </c>
      <c r="F598" s="238" t="s">
        <v>1177</v>
      </c>
      <c r="G598" s="235"/>
      <c r="H598" s="239">
        <v>35.856000000000002</v>
      </c>
      <c r="I598" s="240"/>
      <c r="J598" s="235"/>
      <c r="K598" s="235"/>
      <c r="L598" s="241"/>
      <c r="M598" s="242"/>
      <c r="N598" s="243"/>
      <c r="O598" s="243"/>
      <c r="P598" s="243"/>
      <c r="Q598" s="243"/>
      <c r="R598" s="243"/>
      <c r="S598" s="243"/>
      <c r="T598" s="244"/>
      <c r="AT598" s="245" t="s">
        <v>145</v>
      </c>
      <c r="AU598" s="245" t="s">
        <v>87</v>
      </c>
      <c r="AV598" s="11" t="s">
        <v>87</v>
      </c>
      <c r="AW598" s="11" t="s">
        <v>40</v>
      </c>
      <c r="AX598" s="11" t="s">
        <v>76</v>
      </c>
      <c r="AY598" s="245" t="s">
        <v>136</v>
      </c>
    </row>
    <row r="599" s="11" customFormat="1">
      <c r="B599" s="234"/>
      <c r="C599" s="235"/>
      <c r="D599" s="236" t="s">
        <v>145</v>
      </c>
      <c r="E599" s="237" t="s">
        <v>31</v>
      </c>
      <c r="F599" s="238" t="s">
        <v>1178</v>
      </c>
      <c r="G599" s="235"/>
      <c r="H599" s="239">
        <v>88.796000000000006</v>
      </c>
      <c r="I599" s="240"/>
      <c r="J599" s="235"/>
      <c r="K599" s="235"/>
      <c r="L599" s="241"/>
      <c r="M599" s="242"/>
      <c r="N599" s="243"/>
      <c r="O599" s="243"/>
      <c r="P599" s="243"/>
      <c r="Q599" s="243"/>
      <c r="R599" s="243"/>
      <c r="S599" s="243"/>
      <c r="T599" s="244"/>
      <c r="AT599" s="245" t="s">
        <v>145</v>
      </c>
      <c r="AU599" s="245" t="s">
        <v>87</v>
      </c>
      <c r="AV599" s="11" t="s">
        <v>87</v>
      </c>
      <c r="AW599" s="11" t="s">
        <v>40</v>
      </c>
      <c r="AX599" s="11" t="s">
        <v>76</v>
      </c>
      <c r="AY599" s="245" t="s">
        <v>136</v>
      </c>
    </row>
    <row r="600" s="11" customFormat="1">
      <c r="B600" s="234"/>
      <c r="C600" s="235"/>
      <c r="D600" s="236" t="s">
        <v>145</v>
      </c>
      <c r="E600" s="237" t="s">
        <v>31</v>
      </c>
      <c r="F600" s="238" t="s">
        <v>1179</v>
      </c>
      <c r="G600" s="235"/>
      <c r="H600" s="239">
        <v>197.221</v>
      </c>
      <c r="I600" s="240"/>
      <c r="J600" s="235"/>
      <c r="K600" s="235"/>
      <c r="L600" s="241"/>
      <c r="M600" s="242"/>
      <c r="N600" s="243"/>
      <c r="O600" s="243"/>
      <c r="P600" s="243"/>
      <c r="Q600" s="243"/>
      <c r="R600" s="243"/>
      <c r="S600" s="243"/>
      <c r="T600" s="244"/>
      <c r="AT600" s="245" t="s">
        <v>145</v>
      </c>
      <c r="AU600" s="245" t="s">
        <v>87</v>
      </c>
      <c r="AV600" s="11" t="s">
        <v>87</v>
      </c>
      <c r="AW600" s="11" t="s">
        <v>40</v>
      </c>
      <c r="AX600" s="11" t="s">
        <v>76</v>
      </c>
      <c r="AY600" s="245" t="s">
        <v>136</v>
      </c>
    </row>
    <row r="601" s="12" customFormat="1">
      <c r="B601" s="251"/>
      <c r="C601" s="252"/>
      <c r="D601" s="236" t="s">
        <v>145</v>
      </c>
      <c r="E601" s="253" t="s">
        <v>31</v>
      </c>
      <c r="F601" s="254" t="s">
        <v>215</v>
      </c>
      <c r="G601" s="252"/>
      <c r="H601" s="255">
        <v>321.87299999999999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AT601" s="261" t="s">
        <v>145</v>
      </c>
      <c r="AU601" s="261" t="s">
        <v>87</v>
      </c>
      <c r="AV601" s="12" t="s">
        <v>143</v>
      </c>
      <c r="AW601" s="12" t="s">
        <v>40</v>
      </c>
      <c r="AX601" s="12" t="s">
        <v>84</v>
      </c>
      <c r="AY601" s="261" t="s">
        <v>136</v>
      </c>
    </row>
    <row r="602" s="10" customFormat="1" ht="29.88" customHeight="1">
      <c r="B602" s="206"/>
      <c r="C602" s="207"/>
      <c r="D602" s="208" t="s">
        <v>75</v>
      </c>
      <c r="E602" s="220" t="s">
        <v>1180</v>
      </c>
      <c r="F602" s="220" t="s">
        <v>1181</v>
      </c>
      <c r="G602" s="207"/>
      <c r="H602" s="207"/>
      <c r="I602" s="210"/>
      <c r="J602" s="221">
        <f>BK602</f>
        <v>0</v>
      </c>
      <c r="K602" s="207"/>
      <c r="L602" s="212"/>
      <c r="M602" s="213"/>
      <c r="N602" s="214"/>
      <c r="O602" s="214"/>
      <c r="P602" s="215">
        <f>P603</f>
        <v>0</v>
      </c>
      <c r="Q602" s="214"/>
      <c r="R602" s="215">
        <f>R603</f>
        <v>0</v>
      </c>
      <c r="S602" s="214"/>
      <c r="T602" s="216">
        <f>T603</f>
        <v>0</v>
      </c>
      <c r="AR602" s="217" t="s">
        <v>84</v>
      </c>
      <c r="AT602" s="218" t="s">
        <v>75</v>
      </c>
      <c r="AU602" s="218" t="s">
        <v>84</v>
      </c>
      <c r="AY602" s="217" t="s">
        <v>136</v>
      </c>
      <c r="BK602" s="219">
        <f>BK603</f>
        <v>0</v>
      </c>
    </row>
    <row r="603" s="1" customFormat="1" ht="25.5" customHeight="1">
      <c r="B603" s="47"/>
      <c r="C603" s="222" t="s">
        <v>1182</v>
      </c>
      <c r="D603" s="222" t="s">
        <v>138</v>
      </c>
      <c r="E603" s="223" t="s">
        <v>1183</v>
      </c>
      <c r="F603" s="224" t="s">
        <v>1184</v>
      </c>
      <c r="G603" s="225" t="s">
        <v>174</v>
      </c>
      <c r="H603" s="226">
        <v>319.96100000000001</v>
      </c>
      <c r="I603" s="227"/>
      <c r="J603" s="228">
        <f>ROUND(I603*H603,2)</f>
        <v>0</v>
      </c>
      <c r="K603" s="224" t="s">
        <v>142</v>
      </c>
      <c r="L603" s="73"/>
      <c r="M603" s="229" t="s">
        <v>31</v>
      </c>
      <c r="N603" s="230" t="s">
        <v>47</v>
      </c>
      <c r="O603" s="48"/>
      <c r="P603" s="231">
        <f>O603*H603</f>
        <v>0</v>
      </c>
      <c r="Q603" s="231">
        <v>0</v>
      </c>
      <c r="R603" s="231">
        <f>Q603*H603</f>
        <v>0</v>
      </c>
      <c r="S603" s="231">
        <v>0</v>
      </c>
      <c r="T603" s="232">
        <f>S603*H603</f>
        <v>0</v>
      </c>
      <c r="AR603" s="24" t="s">
        <v>143</v>
      </c>
      <c r="AT603" s="24" t="s">
        <v>138</v>
      </c>
      <c r="AU603" s="24" t="s">
        <v>87</v>
      </c>
      <c r="AY603" s="24" t="s">
        <v>136</v>
      </c>
      <c r="BE603" s="233">
        <f>IF(N603="základní",J603,0)</f>
        <v>0</v>
      </c>
      <c r="BF603" s="233">
        <f>IF(N603="snížená",J603,0)</f>
        <v>0</v>
      </c>
      <c r="BG603" s="233">
        <f>IF(N603="zákl. přenesená",J603,0)</f>
        <v>0</v>
      </c>
      <c r="BH603" s="233">
        <f>IF(N603="sníž. přenesená",J603,0)</f>
        <v>0</v>
      </c>
      <c r="BI603" s="233">
        <f>IF(N603="nulová",J603,0)</f>
        <v>0</v>
      </c>
      <c r="BJ603" s="24" t="s">
        <v>84</v>
      </c>
      <c r="BK603" s="233">
        <f>ROUND(I603*H603,2)</f>
        <v>0</v>
      </c>
      <c r="BL603" s="24" t="s">
        <v>143</v>
      </c>
      <c r="BM603" s="24" t="s">
        <v>1185</v>
      </c>
    </row>
    <row r="604" s="10" customFormat="1" ht="37.44" customHeight="1">
      <c r="B604" s="206"/>
      <c r="C604" s="207"/>
      <c r="D604" s="208" t="s">
        <v>75</v>
      </c>
      <c r="E604" s="209" t="s">
        <v>1186</v>
      </c>
      <c r="F604" s="209" t="s">
        <v>1187</v>
      </c>
      <c r="G604" s="207"/>
      <c r="H604" s="207"/>
      <c r="I604" s="210"/>
      <c r="J604" s="211">
        <f>BK604</f>
        <v>0</v>
      </c>
      <c r="K604" s="207"/>
      <c r="L604" s="212"/>
      <c r="M604" s="213"/>
      <c r="N604" s="214"/>
      <c r="O604" s="214"/>
      <c r="P604" s="215">
        <f>P605</f>
        <v>0</v>
      </c>
      <c r="Q604" s="214"/>
      <c r="R604" s="215">
        <f>R605</f>
        <v>1.8920557000000002</v>
      </c>
      <c r="S604" s="214"/>
      <c r="T604" s="216">
        <f>T605</f>
        <v>0</v>
      </c>
      <c r="AR604" s="217" t="s">
        <v>87</v>
      </c>
      <c r="AT604" s="218" t="s">
        <v>75</v>
      </c>
      <c r="AU604" s="218" t="s">
        <v>76</v>
      </c>
      <c r="AY604" s="217" t="s">
        <v>136</v>
      </c>
      <c r="BK604" s="219">
        <f>BK605</f>
        <v>0</v>
      </c>
    </row>
    <row r="605" s="10" customFormat="1" ht="19.92" customHeight="1">
      <c r="B605" s="206"/>
      <c r="C605" s="207"/>
      <c r="D605" s="208" t="s">
        <v>75</v>
      </c>
      <c r="E605" s="220" t="s">
        <v>1188</v>
      </c>
      <c r="F605" s="220" t="s">
        <v>1189</v>
      </c>
      <c r="G605" s="207"/>
      <c r="H605" s="207"/>
      <c r="I605" s="210"/>
      <c r="J605" s="221">
        <f>BK605</f>
        <v>0</v>
      </c>
      <c r="K605" s="207"/>
      <c r="L605" s="212"/>
      <c r="M605" s="213"/>
      <c r="N605" s="214"/>
      <c r="O605" s="214"/>
      <c r="P605" s="215">
        <f>SUM(P606:P691)</f>
        <v>0</v>
      </c>
      <c r="Q605" s="214"/>
      <c r="R605" s="215">
        <f>SUM(R606:R691)</f>
        <v>1.8920557000000002</v>
      </c>
      <c r="S605" s="214"/>
      <c r="T605" s="216">
        <f>SUM(T606:T691)</f>
        <v>0</v>
      </c>
      <c r="AR605" s="217" t="s">
        <v>87</v>
      </c>
      <c r="AT605" s="218" t="s">
        <v>75</v>
      </c>
      <c r="AU605" s="218" t="s">
        <v>84</v>
      </c>
      <c r="AY605" s="217" t="s">
        <v>136</v>
      </c>
      <c r="BK605" s="219">
        <f>SUM(BK606:BK691)</f>
        <v>0</v>
      </c>
    </row>
    <row r="606" s="1" customFormat="1" ht="25.5" customHeight="1">
      <c r="B606" s="47"/>
      <c r="C606" s="222" t="s">
        <v>1190</v>
      </c>
      <c r="D606" s="222" t="s">
        <v>138</v>
      </c>
      <c r="E606" s="223" t="s">
        <v>1191</v>
      </c>
      <c r="F606" s="224" t="s">
        <v>1192</v>
      </c>
      <c r="G606" s="225" t="s">
        <v>149</v>
      </c>
      <c r="H606" s="226">
        <v>65.260000000000005</v>
      </c>
      <c r="I606" s="227"/>
      <c r="J606" s="228">
        <f>ROUND(I606*H606,2)</f>
        <v>0</v>
      </c>
      <c r="K606" s="224" t="s">
        <v>142</v>
      </c>
      <c r="L606" s="73"/>
      <c r="M606" s="229" t="s">
        <v>31</v>
      </c>
      <c r="N606" s="230" t="s">
        <v>47</v>
      </c>
      <c r="O606" s="48"/>
      <c r="P606" s="231">
        <f>O606*H606</f>
        <v>0</v>
      </c>
      <c r="Q606" s="231">
        <v>0</v>
      </c>
      <c r="R606" s="231">
        <f>Q606*H606</f>
        <v>0</v>
      </c>
      <c r="S606" s="231">
        <v>0</v>
      </c>
      <c r="T606" s="232">
        <f>S606*H606</f>
        <v>0</v>
      </c>
      <c r="AR606" s="24" t="s">
        <v>323</v>
      </c>
      <c r="AT606" s="24" t="s">
        <v>138</v>
      </c>
      <c r="AU606" s="24" t="s">
        <v>87</v>
      </c>
      <c r="AY606" s="24" t="s">
        <v>136</v>
      </c>
      <c r="BE606" s="233">
        <f>IF(N606="základní",J606,0)</f>
        <v>0</v>
      </c>
      <c r="BF606" s="233">
        <f>IF(N606="snížená",J606,0)</f>
        <v>0</v>
      </c>
      <c r="BG606" s="233">
        <f>IF(N606="zákl. přenesená",J606,0)</f>
        <v>0</v>
      </c>
      <c r="BH606" s="233">
        <f>IF(N606="sníž. přenesená",J606,0)</f>
        <v>0</v>
      </c>
      <c r="BI606" s="233">
        <f>IF(N606="nulová",J606,0)</f>
        <v>0</v>
      </c>
      <c r="BJ606" s="24" t="s">
        <v>84</v>
      </c>
      <c r="BK606" s="233">
        <f>ROUND(I606*H606,2)</f>
        <v>0</v>
      </c>
      <c r="BL606" s="24" t="s">
        <v>323</v>
      </c>
      <c r="BM606" s="24" t="s">
        <v>1193</v>
      </c>
    </row>
    <row r="607" s="1" customFormat="1">
      <c r="B607" s="47"/>
      <c r="C607" s="75"/>
      <c r="D607" s="236" t="s">
        <v>151</v>
      </c>
      <c r="E607" s="75"/>
      <c r="F607" s="246" t="s">
        <v>1194</v>
      </c>
      <c r="G607" s="75"/>
      <c r="H607" s="75"/>
      <c r="I607" s="192"/>
      <c r="J607" s="75"/>
      <c r="K607" s="75"/>
      <c r="L607" s="73"/>
      <c r="M607" s="247"/>
      <c r="N607" s="48"/>
      <c r="O607" s="48"/>
      <c r="P607" s="48"/>
      <c r="Q607" s="48"/>
      <c r="R607" s="48"/>
      <c r="S607" s="48"/>
      <c r="T607" s="96"/>
      <c r="AT607" s="24" t="s">
        <v>151</v>
      </c>
      <c r="AU607" s="24" t="s">
        <v>87</v>
      </c>
    </row>
    <row r="608" s="13" customFormat="1">
      <c r="B608" s="266"/>
      <c r="C608" s="267"/>
      <c r="D608" s="236" t="s">
        <v>145</v>
      </c>
      <c r="E608" s="268" t="s">
        <v>31</v>
      </c>
      <c r="F608" s="269" t="s">
        <v>1195</v>
      </c>
      <c r="G608" s="267"/>
      <c r="H608" s="268" t="s">
        <v>31</v>
      </c>
      <c r="I608" s="270"/>
      <c r="J608" s="267"/>
      <c r="K608" s="267"/>
      <c r="L608" s="271"/>
      <c r="M608" s="272"/>
      <c r="N608" s="273"/>
      <c r="O608" s="273"/>
      <c r="P608" s="273"/>
      <c r="Q608" s="273"/>
      <c r="R608" s="273"/>
      <c r="S608" s="273"/>
      <c r="T608" s="274"/>
      <c r="AT608" s="275" t="s">
        <v>145</v>
      </c>
      <c r="AU608" s="275" t="s">
        <v>87</v>
      </c>
      <c r="AV608" s="13" t="s">
        <v>84</v>
      </c>
      <c r="AW608" s="13" t="s">
        <v>40</v>
      </c>
      <c r="AX608" s="13" t="s">
        <v>76</v>
      </c>
      <c r="AY608" s="275" t="s">
        <v>136</v>
      </c>
    </row>
    <row r="609" s="11" customFormat="1">
      <c r="B609" s="234"/>
      <c r="C609" s="235"/>
      <c r="D609" s="236" t="s">
        <v>145</v>
      </c>
      <c r="E609" s="237" t="s">
        <v>31</v>
      </c>
      <c r="F609" s="238" t="s">
        <v>1196</v>
      </c>
      <c r="G609" s="235"/>
      <c r="H609" s="239">
        <v>65.260000000000005</v>
      </c>
      <c r="I609" s="240"/>
      <c r="J609" s="235"/>
      <c r="K609" s="235"/>
      <c r="L609" s="241"/>
      <c r="M609" s="242"/>
      <c r="N609" s="243"/>
      <c r="O609" s="243"/>
      <c r="P609" s="243"/>
      <c r="Q609" s="243"/>
      <c r="R609" s="243"/>
      <c r="S609" s="243"/>
      <c r="T609" s="244"/>
      <c r="AT609" s="245" t="s">
        <v>145</v>
      </c>
      <c r="AU609" s="245" t="s">
        <v>87</v>
      </c>
      <c r="AV609" s="11" t="s">
        <v>87</v>
      </c>
      <c r="AW609" s="11" t="s">
        <v>40</v>
      </c>
      <c r="AX609" s="11" t="s">
        <v>84</v>
      </c>
      <c r="AY609" s="245" t="s">
        <v>136</v>
      </c>
    </row>
    <row r="610" s="1" customFormat="1" ht="16.5" customHeight="1">
      <c r="B610" s="47"/>
      <c r="C610" s="276" t="s">
        <v>1197</v>
      </c>
      <c r="D610" s="276" t="s">
        <v>442</v>
      </c>
      <c r="E610" s="277" t="s">
        <v>1198</v>
      </c>
      <c r="F610" s="278" t="s">
        <v>1199</v>
      </c>
      <c r="G610" s="279" t="s">
        <v>174</v>
      </c>
      <c r="H610" s="280">
        <v>0.02</v>
      </c>
      <c r="I610" s="281"/>
      <c r="J610" s="282">
        <f>ROUND(I610*H610,2)</f>
        <v>0</v>
      </c>
      <c r="K610" s="278" t="s">
        <v>142</v>
      </c>
      <c r="L610" s="283"/>
      <c r="M610" s="284" t="s">
        <v>31</v>
      </c>
      <c r="N610" s="285" t="s">
        <v>47</v>
      </c>
      <c r="O610" s="48"/>
      <c r="P610" s="231">
        <f>O610*H610</f>
        <v>0</v>
      </c>
      <c r="Q610" s="231">
        <v>1</v>
      </c>
      <c r="R610" s="231">
        <f>Q610*H610</f>
        <v>0.02</v>
      </c>
      <c r="S610" s="231">
        <v>0</v>
      </c>
      <c r="T610" s="232">
        <f>S610*H610</f>
        <v>0</v>
      </c>
      <c r="AR610" s="24" t="s">
        <v>502</v>
      </c>
      <c r="AT610" s="24" t="s">
        <v>442</v>
      </c>
      <c r="AU610" s="24" t="s">
        <v>87</v>
      </c>
      <c r="AY610" s="24" t="s">
        <v>136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24" t="s">
        <v>84</v>
      </c>
      <c r="BK610" s="233">
        <f>ROUND(I610*H610,2)</f>
        <v>0</v>
      </c>
      <c r="BL610" s="24" t="s">
        <v>323</v>
      </c>
      <c r="BM610" s="24" t="s">
        <v>1200</v>
      </c>
    </row>
    <row r="611" s="1" customFormat="1">
      <c r="B611" s="47"/>
      <c r="C611" s="75"/>
      <c r="D611" s="236" t="s">
        <v>151</v>
      </c>
      <c r="E611" s="75"/>
      <c r="F611" s="246" t="s">
        <v>1201</v>
      </c>
      <c r="G611" s="75"/>
      <c r="H611" s="75"/>
      <c r="I611" s="192"/>
      <c r="J611" s="75"/>
      <c r="K611" s="75"/>
      <c r="L611" s="73"/>
      <c r="M611" s="247"/>
      <c r="N611" s="48"/>
      <c r="O611" s="48"/>
      <c r="P611" s="48"/>
      <c r="Q611" s="48"/>
      <c r="R611" s="48"/>
      <c r="S611" s="48"/>
      <c r="T611" s="96"/>
      <c r="AT611" s="24" t="s">
        <v>151</v>
      </c>
      <c r="AU611" s="24" t="s">
        <v>87</v>
      </c>
    </row>
    <row r="612" s="11" customFormat="1">
      <c r="B612" s="234"/>
      <c r="C612" s="235"/>
      <c r="D612" s="236" t="s">
        <v>145</v>
      </c>
      <c r="E612" s="235"/>
      <c r="F612" s="238" t="s">
        <v>1202</v>
      </c>
      <c r="G612" s="235"/>
      <c r="H612" s="239">
        <v>0.02</v>
      </c>
      <c r="I612" s="240"/>
      <c r="J612" s="235"/>
      <c r="K612" s="235"/>
      <c r="L612" s="241"/>
      <c r="M612" s="242"/>
      <c r="N612" s="243"/>
      <c r="O612" s="243"/>
      <c r="P612" s="243"/>
      <c r="Q612" s="243"/>
      <c r="R612" s="243"/>
      <c r="S612" s="243"/>
      <c r="T612" s="244"/>
      <c r="AT612" s="245" t="s">
        <v>145</v>
      </c>
      <c r="AU612" s="245" t="s">
        <v>87</v>
      </c>
      <c r="AV612" s="11" t="s">
        <v>87</v>
      </c>
      <c r="AW612" s="11" t="s">
        <v>6</v>
      </c>
      <c r="AX612" s="11" t="s">
        <v>84</v>
      </c>
      <c r="AY612" s="245" t="s">
        <v>136</v>
      </c>
    </row>
    <row r="613" s="1" customFormat="1" ht="25.5" customHeight="1">
      <c r="B613" s="47"/>
      <c r="C613" s="222" t="s">
        <v>1203</v>
      </c>
      <c r="D613" s="222" t="s">
        <v>138</v>
      </c>
      <c r="E613" s="223" t="s">
        <v>1204</v>
      </c>
      <c r="F613" s="224" t="s">
        <v>1205</v>
      </c>
      <c r="G613" s="225" t="s">
        <v>149</v>
      </c>
      <c r="H613" s="226">
        <v>37.299999999999997</v>
      </c>
      <c r="I613" s="227"/>
      <c r="J613" s="228">
        <f>ROUND(I613*H613,2)</f>
        <v>0</v>
      </c>
      <c r="K613" s="224" t="s">
        <v>142</v>
      </c>
      <c r="L613" s="73"/>
      <c r="M613" s="229" t="s">
        <v>31</v>
      </c>
      <c r="N613" s="230" t="s">
        <v>47</v>
      </c>
      <c r="O613" s="48"/>
      <c r="P613" s="231">
        <f>O613*H613</f>
        <v>0</v>
      </c>
      <c r="Q613" s="231">
        <v>0</v>
      </c>
      <c r="R613" s="231">
        <f>Q613*H613</f>
        <v>0</v>
      </c>
      <c r="S613" s="231">
        <v>0</v>
      </c>
      <c r="T613" s="232">
        <f>S613*H613</f>
        <v>0</v>
      </c>
      <c r="AR613" s="24" t="s">
        <v>323</v>
      </c>
      <c r="AT613" s="24" t="s">
        <v>138</v>
      </c>
      <c r="AU613" s="24" t="s">
        <v>87</v>
      </c>
      <c r="AY613" s="24" t="s">
        <v>136</v>
      </c>
      <c r="BE613" s="233">
        <f>IF(N613="základní",J613,0)</f>
        <v>0</v>
      </c>
      <c r="BF613" s="233">
        <f>IF(N613="snížená",J613,0)</f>
        <v>0</v>
      </c>
      <c r="BG613" s="233">
        <f>IF(N613="zákl. přenesená",J613,0)</f>
        <v>0</v>
      </c>
      <c r="BH613" s="233">
        <f>IF(N613="sníž. přenesená",J613,0)</f>
        <v>0</v>
      </c>
      <c r="BI613" s="233">
        <f>IF(N613="nulová",J613,0)</f>
        <v>0</v>
      </c>
      <c r="BJ613" s="24" t="s">
        <v>84</v>
      </c>
      <c r="BK613" s="233">
        <f>ROUND(I613*H613,2)</f>
        <v>0</v>
      </c>
      <c r="BL613" s="24" t="s">
        <v>323</v>
      </c>
      <c r="BM613" s="24" t="s">
        <v>1206</v>
      </c>
    </row>
    <row r="614" s="1" customFormat="1">
      <c r="B614" s="47"/>
      <c r="C614" s="75"/>
      <c r="D614" s="236" t="s">
        <v>151</v>
      </c>
      <c r="E614" s="75"/>
      <c r="F614" s="246" t="s">
        <v>1207</v>
      </c>
      <c r="G614" s="75"/>
      <c r="H614" s="75"/>
      <c r="I614" s="192"/>
      <c r="J614" s="75"/>
      <c r="K614" s="75"/>
      <c r="L614" s="73"/>
      <c r="M614" s="247"/>
      <c r="N614" s="48"/>
      <c r="O614" s="48"/>
      <c r="P614" s="48"/>
      <c r="Q614" s="48"/>
      <c r="R614" s="48"/>
      <c r="S614" s="48"/>
      <c r="T614" s="96"/>
      <c r="AT614" s="24" t="s">
        <v>151</v>
      </c>
      <c r="AU614" s="24" t="s">
        <v>87</v>
      </c>
    </row>
    <row r="615" s="13" customFormat="1">
      <c r="B615" s="266"/>
      <c r="C615" s="267"/>
      <c r="D615" s="236" t="s">
        <v>145</v>
      </c>
      <c r="E615" s="268" t="s">
        <v>31</v>
      </c>
      <c r="F615" s="269" t="s">
        <v>1208</v>
      </c>
      <c r="G615" s="267"/>
      <c r="H615" s="268" t="s">
        <v>31</v>
      </c>
      <c r="I615" s="270"/>
      <c r="J615" s="267"/>
      <c r="K615" s="267"/>
      <c r="L615" s="271"/>
      <c r="M615" s="272"/>
      <c r="N615" s="273"/>
      <c r="O615" s="273"/>
      <c r="P615" s="273"/>
      <c r="Q615" s="273"/>
      <c r="R615" s="273"/>
      <c r="S615" s="273"/>
      <c r="T615" s="274"/>
      <c r="AT615" s="275" t="s">
        <v>145</v>
      </c>
      <c r="AU615" s="275" t="s">
        <v>87</v>
      </c>
      <c r="AV615" s="13" t="s">
        <v>84</v>
      </c>
      <c r="AW615" s="13" t="s">
        <v>40</v>
      </c>
      <c r="AX615" s="13" t="s">
        <v>76</v>
      </c>
      <c r="AY615" s="275" t="s">
        <v>136</v>
      </c>
    </row>
    <row r="616" s="11" customFormat="1">
      <c r="B616" s="234"/>
      <c r="C616" s="235"/>
      <c r="D616" s="236" t="s">
        <v>145</v>
      </c>
      <c r="E616" s="237" t="s">
        <v>31</v>
      </c>
      <c r="F616" s="238" t="s">
        <v>1209</v>
      </c>
      <c r="G616" s="235"/>
      <c r="H616" s="239">
        <v>37.299999999999997</v>
      </c>
      <c r="I616" s="240"/>
      <c r="J616" s="235"/>
      <c r="K616" s="235"/>
      <c r="L616" s="241"/>
      <c r="M616" s="242"/>
      <c r="N616" s="243"/>
      <c r="O616" s="243"/>
      <c r="P616" s="243"/>
      <c r="Q616" s="243"/>
      <c r="R616" s="243"/>
      <c r="S616" s="243"/>
      <c r="T616" s="244"/>
      <c r="AT616" s="245" t="s">
        <v>145</v>
      </c>
      <c r="AU616" s="245" t="s">
        <v>87</v>
      </c>
      <c r="AV616" s="11" t="s">
        <v>87</v>
      </c>
      <c r="AW616" s="11" t="s">
        <v>40</v>
      </c>
      <c r="AX616" s="11" t="s">
        <v>84</v>
      </c>
      <c r="AY616" s="245" t="s">
        <v>136</v>
      </c>
    </row>
    <row r="617" s="1" customFormat="1" ht="16.5" customHeight="1">
      <c r="B617" s="47"/>
      <c r="C617" s="276" t="s">
        <v>1210</v>
      </c>
      <c r="D617" s="276" t="s">
        <v>442</v>
      </c>
      <c r="E617" s="277" t="s">
        <v>1211</v>
      </c>
      <c r="F617" s="278" t="s">
        <v>1212</v>
      </c>
      <c r="G617" s="279" t="s">
        <v>174</v>
      </c>
      <c r="H617" s="280">
        <v>0.012999999999999999</v>
      </c>
      <c r="I617" s="281"/>
      <c r="J617" s="282">
        <f>ROUND(I617*H617,2)</f>
        <v>0</v>
      </c>
      <c r="K617" s="278" t="s">
        <v>142</v>
      </c>
      <c r="L617" s="283"/>
      <c r="M617" s="284" t="s">
        <v>31</v>
      </c>
      <c r="N617" s="285" t="s">
        <v>47</v>
      </c>
      <c r="O617" s="48"/>
      <c r="P617" s="231">
        <f>O617*H617</f>
        <v>0</v>
      </c>
      <c r="Q617" s="231">
        <v>1</v>
      </c>
      <c r="R617" s="231">
        <f>Q617*H617</f>
        <v>0.012999999999999999</v>
      </c>
      <c r="S617" s="231">
        <v>0</v>
      </c>
      <c r="T617" s="232">
        <f>S617*H617</f>
        <v>0</v>
      </c>
      <c r="AR617" s="24" t="s">
        <v>502</v>
      </c>
      <c r="AT617" s="24" t="s">
        <v>442</v>
      </c>
      <c r="AU617" s="24" t="s">
        <v>87</v>
      </c>
      <c r="AY617" s="24" t="s">
        <v>136</v>
      </c>
      <c r="BE617" s="233">
        <f>IF(N617="základní",J617,0)</f>
        <v>0</v>
      </c>
      <c r="BF617" s="233">
        <f>IF(N617="snížená",J617,0)</f>
        <v>0</v>
      </c>
      <c r="BG617" s="233">
        <f>IF(N617="zákl. přenesená",J617,0)</f>
        <v>0</v>
      </c>
      <c r="BH617" s="233">
        <f>IF(N617="sníž. přenesená",J617,0)</f>
        <v>0</v>
      </c>
      <c r="BI617" s="233">
        <f>IF(N617="nulová",J617,0)</f>
        <v>0</v>
      </c>
      <c r="BJ617" s="24" t="s">
        <v>84</v>
      </c>
      <c r="BK617" s="233">
        <f>ROUND(I617*H617,2)</f>
        <v>0</v>
      </c>
      <c r="BL617" s="24" t="s">
        <v>323</v>
      </c>
      <c r="BM617" s="24" t="s">
        <v>1213</v>
      </c>
    </row>
    <row r="618" s="1" customFormat="1">
      <c r="B618" s="47"/>
      <c r="C618" s="75"/>
      <c r="D618" s="236" t="s">
        <v>151</v>
      </c>
      <c r="E618" s="75"/>
      <c r="F618" s="246" t="s">
        <v>1214</v>
      </c>
      <c r="G618" s="75"/>
      <c r="H618" s="75"/>
      <c r="I618" s="192"/>
      <c r="J618" s="75"/>
      <c r="K618" s="75"/>
      <c r="L618" s="73"/>
      <c r="M618" s="247"/>
      <c r="N618" s="48"/>
      <c r="O618" s="48"/>
      <c r="P618" s="48"/>
      <c r="Q618" s="48"/>
      <c r="R618" s="48"/>
      <c r="S618" s="48"/>
      <c r="T618" s="96"/>
      <c r="AT618" s="24" t="s">
        <v>151</v>
      </c>
      <c r="AU618" s="24" t="s">
        <v>87</v>
      </c>
    </row>
    <row r="619" s="11" customFormat="1">
      <c r="B619" s="234"/>
      <c r="C619" s="235"/>
      <c r="D619" s="236" t="s">
        <v>145</v>
      </c>
      <c r="E619" s="235"/>
      <c r="F619" s="238" t="s">
        <v>1215</v>
      </c>
      <c r="G619" s="235"/>
      <c r="H619" s="239">
        <v>0.012999999999999999</v>
      </c>
      <c r="I619" s="240"/>
      <c r="J619" s="235"/>
      <c r="K619" s="235"/>
      <c r="L619" s="241"/>
      <c r="M619" s="242"/>
      <c r="N619" s="243"/>
      <c r="O619" s="243"/>
      <c r="P619" s="243"/>
      <c r="Q619" s="243"/>
      <c r="R619" s="243"/>
      <c r="S619" s="243"/>
      <c r="T619" s="244"/>
      <c r="AT619" s="245" t="s">
        <v>145</v>
      </c>
      <c r="AU619" s="245" t="s">
        <v>87</v>
      </c>
      <c r="AV619" s="11" t="s">
        <v>87</v>
      </c>
      <c r="AW619" s="11" t="s">
        <v>6</v>
      </c>
      <c r="AX619" s="11" t="s">
        <v>84</v>
      </c>
      <c r="AY619" s="245" t="s">
        <v>136</v>
      </c>
    </row>
    <row r="620" s="1" customFormat="1" ht="25.5" customHeight="1">
      <c r="B620" s="47"/>
      <c r="C620" s="222" t="s">
        <v>1216</v>
      </c>
      <c r="D620" s="222" t="s">
        <v>138</v>
      </c>
      <c r="E620" s="223" t="s">
        <v>1217</v>
      </c>
      <c r="F620" s="224" t="s">
        <v>1205</v>
      </c>
      <c r="G620" s="225" t="s">
        <v>149</v>
      </c>
      <c r="H620" s="226">
        <v>23.600000000000001</v>
      </c>
      <c r="I620" s="227"/>
      <c r="J620" s="228">
        <f>ROUND(I620*H620,2)</f>
        <v>0</v>
      </c>
      <c r="K620" s="224" t="s">
        <v>31</v>
      </c>
      <c r="L620" s="73"/>
      <c r="M620" s="229" t="s">
        <v>31</v>
      </c>
      <c r="N620" s="230" t="s">
        <v>47</v>
      </c>
      <c r="O620" s="48"/>
      <c r="P620" s="231">
        <f>O620*H620</f>
        <v>0</v>
      </c>
      <c r="Q620" s="231">
        <v>0</v>
      </c>
      <c r="R620" s="231">
        <f>Q620*H620</f>
        <v>0</v>
      </c>
      <c r="S620" s="231">
        <v>0</v>
      </c>
      <c r="T620" s="232">
        <f>S620*H620</f>
        <v>0</v>
      </c>
      <c r="AR620" s="24" t="s">
        <v>323</v>
      </c>
      <c r="AT620" s="24" t="s">
        <v>138</v>
      </c>
      <c r="AU620" s="24" t="s">
        <v>87</v>
      </c>
      <c r="AY620" s="24" t="s">
        <v>136</v>
      </c>
      <c r="BE620" s="233">
        <f>IF(N620="základní",J620,0)</f>
        <v>0</v>
      </c>
      <c r="BF620" s="233">
        <f>IF(N620="snížená",J620,0)</f>
        <v>0</v>
      </c>
      <c r="BG620" s="233">
        <f>IF(N620="zákl. přenesená",J620,0)</f>
        <v>0</v>
      </c>
      <c r="BH620" s="233">
        <f>IF(N620="sníž. přenesená",J620,0)</f>
        <v>0</v>
      </c>
      <c r="BI620" s="233">
        <f>IF(N620="nulová",J620,0)</f>
        <v>0</v>
      </c>
      <c r="BJ620" s="24" t="s">
        <v>84</v>
      </c>
      <c r="BK620" s="233">
        <f>ROUND(I620*H620,2)</f>
        <v>0</v>
      </c>
      <c r="BL620" s="24" t="s">
        <v>323</v>
      </c>
      <c r="BM620" s="24" t="s">
        <v>1218</v>
      </c>
    </row>
    <row r="621" s="1" customFormat="1">
      <c r="B621" s="47"/>
      <c r="C621" s="75"/>
      <c r="D621" s="236" t="s">
        <v>151</v>
      </c>
      <c r="E621" s="75"/>
      <c r="F621" s="246" t="s">
        <v>1219</v>
      </c>
      <c r="G621" s="75"/>
      <c r="H621" s="75"/>
      <c r="I621" s="192"/>
      <c r="J621" s="75"/>
      <c r="K621" s="75"/>
      <c r="L621" s="73"/>
      <c r="M621" s="247"/>
      <c r="N621" s="48"/>
      <c r="O621" s="48"/>
      <c r="P621" s="48"/>
      <c r="Q621" s="48"/>
      <c r="R621" s="48"/>
      <c r="S621" s="48"/>
      <c r="T621" s="96"/>
      <c r="AT621" s="24" t="s">
        <v>151</v>
      </c>
      <c r="AU621" s="24" t="s">
        <v>87</v>
      </c>
    </row>
    <row r="622" s="13" customFormat="1">
      <c r="B622" s="266"/>
      <c r="C622" s="267"/>
      <c r="D622" s="236" t="s">
        <v>145</v>
      </c>
      <c r="E622" s="268" t="s">
        <v>31</v>
      </c>
      <c r="F622" s="269" t="s">
        <v>1220</v>
      </c>
      <c r="G622" s="267"/>
      <c r="H622" s="268" t="s">
        <v>31</v>
      </c>
      <c r="I622" s="270"/>
      <c r="J622" s="267"/>
      <c r="K622" s="267"/>
      <c r="L622" s="271"/>
      <c r="M622" s="272"/>
      <c r="N622" s="273"/>
      <c r="O622" s="273"/>
      <c r="P622" s="273"/>
      <c r="Q622" s="273"/>
      <c r="R622" s="273"/>
      <c r="S622" s="273"/>
      <c r="T622" s="274"/>
      <c r="AT622" s="275" t="s">
        <v>145</v>
      </c>
      <c r="AU622" s="275" t="s">
        <v>87</v>
      </c>
      <c r="AV622" s="13" t="s">
        <v>84</v>
      </c>
      <c r="AW622" s="13" t="s">
        <v>40</v>
      </c>
      <c r="AX622" s="13" t="s">
        <v>76</v>
      </c>
      <c r="AY622" s="275" t="s">
        <v>136</v>
      </c>
    </row>
    <row r="623" s="11" customFormat="1">
      <c r="B623" s="234"/>
      <c r="C623" s="235"/>
      <c r="D623" s="236" t="s">
        <v>145</v>
      </c>
      <c r="E623" s="237" t="s">
        <v>31</v>
      </c>
      <c r="F623" s="238" t="s">
        <v>1221</v>
      </c>
      <c r="G623" s="235"/>
      <c r="H623" s="239">
        <v>6.7999999999999998</v>
      </c>
      <c r="I623" s="240"/>
      <c r="J623" s="235"/>
      <c r="K623" s="235"/>
      <c r="L623" s="241"/>
      <c r="M623" s="242"/>
      <c r="N623" s="243"/>
      <c r="O623" s="243"/>
      <c r="P623" s="243"/>
      <c r="Q623" s="243"/>
      <c r="R623" s="243"/>
      <c r="S623" s="243"/>
      <c r="T623" s="244"/>
      <c r="AT623" s="245" t="s">
        <v>145</v>
      </c>
      <c r="AU623" s="245" t="s">
        <v>87</v>
      </c>
      <c r="AV623" s="11" t="s">
        <v>87</v>
      </c>
      <c r="AW623" s="11" t="s">
        <v>40</v>
      </c>
      <c r="AX623" s="11" t="s">
        <v>76</v>
      </c>
      <c r="AY623" s="245" t="s">
        <v>136</v>
      </c>
    </row>
    <row r="624" s="11" customFormat="1">
      <c r="B624" s="234"/>
      <c r="C624" s="235"/>
      <c r="D624" s="236" t="s">
        <v>145</v>
      </c>
      <c r="E624" s="237" t="s">
        <v>31</v>
      </c>
      <c r="F624" s="238" t="s">
        <v>1222</v>
      </c>
      <c r="G624" s="235"/>
      <c r="H624" s="239">
        <v>6.7999999999999998</v>
      </c>
      <c r="I624" s="240"/>
      <c r="J624" s="235"/>
      <c r="K624" s="235"/>
      <c r="L624" s="241"/>
      <c r="M624" s="242"/>
      <c r="N624" s="243"/>
      <c r="O624" s="243"/>
      <c r="P624" s="243"/>
      <c r="Q624" s="243"/>
      <c r="R624" s="243"/>
      <c r="S624" s="243"/>
      <c r="T624" s="244"/>
      <c r="AT624" s="245" t="s">
        <v>145</v>
      </c>
      <c r="AU624" s="245" t="s">
        <v>87</v>
      </c>
      <c r="AV624" s="11" t="s">
        <v>87</v>
      </c>
      <c r="AW624" s="11" t="s">
        <v>40</v>
      </c>
      <c r="AX624" s="11" t="s">
        <v>76</v>
      </c>
      <c r="AY624" s="245" t="s">
        <v>136</v>
      </c>
    </row>
    <row r="625" s="13" customFormat="1">
      <c r="B625" s="266"/>
      <c r="C625" s="267"/>
      <c r="D625" s="236" t="s">
        <v>145</v>
      </c>
      <c r="E625" s="268" t="s">
        <v>31</v>
      </c>
      <c r="F625" s="269" t="s">
        <v>1223</v>
      </c>
      <c r="G625" s="267"/>
      <c r="H625" s="268" t="s">
        <v>31</v>
      </c>
      <c r="I625" s="270"/>
      <c r="J625" s="267"/>
      <c r="K625" s="267"/>
      <c r="L625" s="271"/>
      <c r="M625" s="272"/>
      <c r="N625" s="273"/>
      <c r="O625" s="273"/>
      <c r="P625" s="273"/>
      <c r="Q625" s="273"/>
      <c r="R625" s="273"/>
      <c r="S625" s="273"/>
      <c r="T625" s="274"/>
      <c r="AT625" s="275" t="s">
        <v>145</v>
      </c>
      <c r="AU625" s="275" t="s">
        <v>87</v>
      </c>
      <c r="AV625" s="13" t="s">
        <v>84</v>
      </c>
      <c r="AW625" s="13" t="s">
        <v>40</v>
      </c>
      <c r="AX625" s="13" t="s">
        <v>76</v>
      </c>
      <c r="AY625" s="275" t="s">
        <v>136</v>
      </c>
    </row>
    <row r="626" s="11" customFormat="1">
      <c r="B626" s="234"/>
      <c r="C626" s="235"/>
      <c r="D626" s="236" t="s">
        <v>145</v>
      </c>
      <c r="E626" s="237" t="s">
        <v>31</v>
      </c>
      <c r="F626" s="238" t="s">
        <v>1224</v>
      </c>
      <c r="G626" s="235"/>
      <c r="H626" s="239">
        <v>5</v>
      </c>
      <c r="I626" s="240"/>
      <c r="J626" s="235"/>
      <c r="K626" s="235"/>
      <c r="L626" s="241"/>
      <c r="M626" s="242"/>
      <c r="N626" s="243"/>
      <c r="O626" s="243"/>
      <c r="P626" s="243"/>
      <c r="Q626" s="243"/>
      <c r="R626" s="243"/>
      <c r="S626" s="243"/>
      <c r="T626" s="244"/>
      <c r="AT626" s="245" t="s">
        <v>145</v>
      </c>
      <c r="AU626" s="245" t="s">
        <v>87</v>
      </c>
      <c r="AV626" s="11" t="s">
        <v>87</v>
      </c>
      <c r="AW626" s="11" t="s">
        <v>40</v>
      </c>
      <c r="AX626" s="11" t="s">
        <v>76</v>
      </c>
      <c r="AY626" s="245" t="s">
        <v>136</v>
      </c>
    </row>
    <row r="627" s="11" customFormat="1">
      <c r="B627" s="234"/>
      <c r="C627" s="235"/>
      <c r="D627" s="236" t="s">
        <v>145</v>
      </c>
      <c r="E627" s="237" t="s">
        <v>31</v>
      </c>
      <c r="F627" s="238" t="s">
        <v>1225</v>
      </c>
      <c r="G627" s="235"/>
      <c r="H627" s="239">
        <v>5</v>
      </c>
      <c r="I627" s="240"/>
      <c r="J627" s="235"/>
      <c r="K627" s="235"/>
      <c r="L627" s="241"/>
      <c r="M627" s="242"/>
      <c r="N627" s="243"/>
      <c r="O627" s="243"/>
      <c r="P627" s="243"/>
      <c r="Q627" s="243"/>
      <c r="R627" s="243"/>
      <c r="S627" s="243"/>
      <c r="T627" s="244"/>
      <c r="AT627" s="245" t="s">
        <v>145</v>
      </c>
      <c r="AU627" s="245" t="s">
        <v>87</v>
      </c>
      <c r="AV627" s="11" t="s">
        <v>87</v>
      </c>
      <c r="AW627" s="11" t="s">
        <v>40</v>
      </c>
      <c r="AX627" s="11" t="s">
        <v>76</v>
      </c>
      <c r="AY627" s="245" t="s">
        <v>136</v>
      </c>
    </row>
    <row r="628" s="12" customFormat="1">
      <c r="B628" s="251"/>
      <c r="C628" s="252"/>
      <c r="D628" s="236" t="s">
        <v>145</v>
      </c>
      <c r="E628" s="253" t="s">
        <v>31</v>
      </c>
      <c r="F628" s="254" t="s">
        <v>215</v>
      </c>
      <c r="G628" s="252"/>
      <c r="H628" s="255">
        <v>23.600000000000001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AT628" s="261" t="s">
        <v>145</v>
      </c>
      <c r="AU628" s="261" t="s">
        <v>87</v>
      </c>
      <c r="AV628" s="12" t="s">
        <v>143</v>
      </c>
      <c r="AW628" s="12" t="s">
        <v>40</v>
      </c>
      <c r="AX628" s="12" t="s">
        <v>84</v>
      </c>
      <c r="AY628" s="261" t="s">
        <v>136</v>
      </c>
    </row>
    <row r="629" s="1" customFormat="1" ht="16.5" customHeight="1">
      <c r="B629" s="47"/>
      <c r="C629" s="276" t="s">
        <v>1226</v>
      </c>
      <c r="D629" s="276" t="s">
        <v>442</v>
      </c>
      <c r="E629" s="277" t="s">
        <v>1211</v>
      </c>
      <c r="F629" s="278" t="s">
        <v>1212</v>
      </c>
      <c r="G629" s="279" t="s">
        <v>174</v>
      </c>
      <c r="H629" s="280">
        <v>0.0080000000000000002</v>
      </c>
      <c r="I629" s="281"/>
      <c r="J629" s="282">
        <f>ROUND(I629*H629,2)</f>
        <v>0</v>
      </c>
      <c r="K629" s="278" t="s">
        <v>142</v>
      </c>
      <c r="L629" s="283"/>
      <c r="M629" s="284" t="s">
        <v>31</v>
      </c>
      <c r="N629" s="285" t="s">
        <v>47</v>
      </c>
      <c r="O629" s="48"/>
      <c r="P629" s="231">
        <f>O629*H629</f>
        <v>0</v>
      </c>
      <c r="Q629" s="231">
        <v>1</v>
      </c>
      <c r="R629" s="231">
        <f>Q629*H629</f>
        <v>0.0080000000000000002</v>
      </c>
      <c r="S629" s="231">
        <v>0</v>
      </c>
      <c r="T629" s="232">
        <f>S629*H629</f>
        <v>0</v>
      </c>
      <c r="AR629" s="24" t="s">
        <v>502</v>
      </c>
      <c r="AT629" s="24" t="s">
        <v>442</v>
      </c>
      <c r="AU629" s="24" t="s">
        <v>87</v>
      </c>
      <c r="AY629" s="24" t="s">
        <v>136</v>
      </c>
      <c r="BE629" s="233">
        <f>IF(N629="základní",J629,0)</f>
        <v>0</v>
      </c>
      <c r="BF629" s="233">
        <f>IF(N629="snížená",J629,0)</f>
        <v>0</v>
      </c>
      <c r="BG629" s="233">
        <f>IF(N629="zákl. přenesená",J629,0)</f>
        <v>0</v>
      </c>
      <c r="BH629" s="233">
        <f>IF(N629="sníž. přenesená",J629,0)</f>
        <v>0</v>
      </c>
      <c r="BI629" s="233">
        <f>IF(N629="nulová",J629,0)</f>
        <v>0</v>
      </c>
      <c r="BJ629" s="24" t="s">
        <v>84</v>
      </c>
      <c r="BK629" s="233">
        <f>ROUND(I629*H629,2)</f>
        <v>0</v>
      </c>
      <c r="BL629" s="24" t="s">
        <v>323</v>
      </c>
      <c r="BM629" s="24" t="s">
        <v>1227</v>
      </c>
    </row>
    <row r="630" s="1" customFormat="1">
      <c r="B630" s="47"/>
      <c r="C630" s="75"/>
      <c r="D630" s="236" t="s">
        <v>151</v>
      </c>
      <c r="E630" s="75"/>
      <c r="F630" s="246" t="s">
        <v>1214</v>
      </c>
      <c r="G630" s="75"/>
      <c r="H630" s="75"/>
      <c r="I630" s="192"/>
      <c r="J630" s="75"/>
      <c r="K630" s="75"/>
      <c r="L630" s="73"/>
      <c r="M630" s="247"/>
      <c r="N630" s="48"/>
      <c r="O630" s="48"/>
      <c r="P630" s="48"/>
      <c r="Q630" s="48"/>
      <c r="R630" s="48"/>
      <c r="S630" s="48"/>
      <c r="T630" s="96"/>
      <c r="AT630" s="24" t="s">
        <v>151</v>
      </c>
      <c r="AU630" s="24" t="s">
        <v>87</v>
      </c>
    </row>
    <row r="631" s="11" customFormat="1">
      <c r="B631" s="234"/>
      <c r="C631" s="235"/>
      <c r="D631" s="236" t="s">
        <v>145</v>
      </c>
      <c r="E631" s="235"/>
      <c r="F631" s="238" t="s">
        <v>1228</v>
      </c>
      <c r="G631" s="235"/>
      <c r="H631" s="239">
        <v>0.0080000000000000002</v>
      </c>
      <c r="I631" s="240"/>
      <c r="J631" s="235"/>
      <c r="K631" s="235"/>
      <c r="L631" s="241"/>
      <c r="M631" s="242"/>
      <c r="N631" s="243"/>
      <c r="O631" s="243"/>
      <c r="P631" s="243"/>
      <c r="Q631" s="243"/>
      <c r="R631" s="243"/>
      <c r="S631" s="243"/>
      <c r="T631" s="244"/>
      <c r="AT631" s="245" t="s">
        <v>145</v>
      </c>
      <c r="AU631" s="245" t="s">
        <v>87</v>
      </c>
      <c r="AV631" s="11" t="s">
        <v>87</v>
      </c>
      <c r="AW631" s="11" t="s">
        <v>6</v>
      </c>
      <c r="AX631" s="11" t="s">
        <v>84</v>
      </c>
      <c r="AY631" s="245" t="s">
        <v>136</v>
      </c>
    </row>
    <row r="632" s="1" customFormat="1" ht="16.5" customHeight="1">
      <c r="B632" s="47"/>
      <c r="C632" s="222" t="s">
        <v>1229</v>
      </c>
      <c r="D632" s="222" t="s">
        <v>138</v>
      </c>
      <c r="E632" s="223" t="s">
        <v>1230</v>
      </c>
      <c r="F632" s="224" t="s">
        <v>1231</v>
      </c>
      <c r="G632" s="225" t="s">
        <v>149</v>
      </c>
      <c r="H632" s="226">
        <v>221.30099999999999</v>
      </c>
      <c r="I632" s="227"/>
      <c r="J632" s="228">
        <f>ROUND(I632*H632,2)</f>
        <v>0</v>
      </c>
      <c r="K632" s="224" t="s">
        <v>142</v>
      </c>
      <c r="L632" s="73"/>
      <c r="M632" s="229" t="s">
        <v>31</v>
      </c>
      <c r="N632" s="230" t="s">
        <v>47</v>
      </c>
      <c r="O632" s="48"/>
      <c r="P632" s="231">
        <f>O632*H632</f>
        <v>0</v>
      </c>
      <c r="Q632" s="231">
        <v>0</v>
      </c>
      <c r="R632" s="231">
        <f>Q632*H632</f>
        <v>0</v>
      </c>
      <c r="S632" s="231">
        <v>0</v>
      </c>
      <c r="T632" s="232">
        <f>S632*H632</f>
        <v>0</v>
      </c>
      <c r="AR632" s="24" t="s">
        <v>323</v>
      </c>
      <c r="AT632" s="24" t="s">
        <v>138</v>
      </c>
      <c r="AU632" s="24" t="s">
        <v>87</v>
      </c>
      <c r="AY632" s="24" t="s">
        <v>136</v>
      </c>
      <c r="BE632" s="233">
        <f>IF(N632="základní",J632,0)</f>
        <v>0</v>
      </c>
      <c r="BF632" s="233">
        <f>IF(N632="snížená",J632,0)</f>
        <v>0</v>
      </c>
      <c r="BG632" s="233">
        <f>IF(N632="zákl. přenesená",J632,0)</f>
        <v>0</v>
      </c>
      <c r="BH632" s="233">
        <f>IF(N632="sníž. přenesená",J632,0)</f>
        <v>0</v>
      </c>
      <c r="BI632" s="233">
        <f>IF(N632="nulová",J632,0)</f>
        <v>0</v>
      </c>
      <c r="BJ632" s="24" t="s">
        <v>84</v>
      </c>
      <c r="BK632" s="233">
        <f>ROUND(I632*H632,2)</f>
        <v>0</v>
      </c>
      <c r="BL632" s="24" t="s">
        <v>323</v>
      </c>
      <c r="BM632" s="24" t="s">
        <v>1232</v>
      </c>
    </row>
    <row r="633" s="1" customFormat="1">
      <c r="B633" s="47"/>
      <c r="C633" s="75"/>
      <c r="D633" s="236" t="s">
        <v>151</v>
      </c>
      <c r="E633" s="75"/>
      <c r="F633" s="246" t="s">
        <v>1233</v>
      </c>
      <c r="G633" s="75"/>
      <c r="H633" s="75"/>
      <c r="I633" s="192"/>
      <c r="J633" s="75"/>
      <c r="K633" s="75"/>
      <c r="L633" s="73"/>
      <c r="M633" s="247"/>
      <c r="N633" s="48"/>
      <c r="O633" s="48"/>
      <c r="P633" s="48"/>
      <c r="Q633" s="48"/>
      <c r="R633" s="48"/>
      <c r="S633" s="48"/>
      <c r="T633" s="96"/>
      <c r="AT633" s="24" t="s">
        <v>151</v>
      </c>
      <c r="AU633" s="24" t="s">
        <v>87</v>
      </c>
    </row>
    <row r="634" s="13" customFormat="1">
      <c r="B634" s="266"/>
      <c r="C634" s="267"/>
      <c r="D634" s="236" t="s">
        <v>145</v>
      </c>
      <c r="E634" s="268" t="s">
        <v>31</v>
      </c>
      <c r="F634" s="269" t="s">
        <v>619</v>
      </c>
      <c r="G634" s="267"/>
      <c r="H634" s="268" t="s">
        <v>31</v>
      </c>
      <c r="I634" s="270"/>
      <c r="J634" s="267"/>
      <c r="K634" s="267"/>
      <c r="L634" s="271"/>
      <c r="M634" s="272"/>
      <c r="N634" s="273"/>
      <c r="O634" s="273"/>
      <c r="P634" s="273"/>
      <c r="Q634" s="273"/>
      <c r="R634" s="273"/>
      <c r="S634" s="273"/>
      <c r="T634" s="274"/>
      <c r="AT634" s="275" t="s">
        <v>145</v>
      </c>
      <c r="AU634" s="275" t="s">
        <v>87</v>
      </c>
      <c r="AV634" s="13" t="s">
        <v>84</v>
      </c>
      <c r="AW634" s="13" t="s">
        <v>40</v>
      </c>
      <c r="AX634" s="13" t="s">
        <v>76</v>
      </c>
      <c r="AY634" s="275" t="s">
        <v>136</v>
      </c>
    </row>
    <row r="635" s="11" customFormat="1">
      <c r="B635" s="234"/>
      <c r="C635" s="235"/>
      <c r="D635" s="236" t="s">
        <v>145</v>
      </c>
      <c r="E635" s="237" t="s">
        <v>31</v>
      </c>
      <c r="F635" s="238" t="s">
        <v>1234</v>
      </c>
      <c r="G635" s="235"/>
      <c r="H635" s="239">
        <v>27.599</v>
      </c>
      <c r="I635" s="240"/>
      <c r="J635" s="235"/>
      <c r="K635" s="235"/>
      <c r="L635" s="241"/>
      <c r="M635" s="242"/>
      <c r="N635" s="243"/>
      <c r="O635" s="243"/>
      <c r="P635" s="243"/>
      <c r="Q635" s="243"/>
      <c r="R635" s="243"/>
      <c r="S635" s="243"/>
      <c r="T635" s="244"/>
      <c r="AT635" s="245" t="s">
        <v>145</v>
      </c>
      <c r="AU635" s="245" t="s">
        <v>87</v>
      </c>
      <c r="AV635" s="11" t="s">
        <v>87</v>
      </c>
      <c r="AW635" s="11" t="s">
        <v>40</v>
      </c>
      <c r="AX635" s="11" t="s">
        <v>76</v>
      </c>
      <c r="AY635" s="245" t="s">
        <v>136</v>
      </c>
    </row>
    <row r="636" s="11" customFormat="1">
      <c r="B636" s="234"/>
      <c r="C636" s="235"/>
      <c r="D636" s="236" t="s">
        <v>145</v>
      </c>
      <c r="E636" s="237" t="s">
        <v>31</v>
      </c>
      <c r="F636" s="238" t="s">
        <v>1235</v>
      </c>
      <c r="G636" s="235"/>
      <c r="H636" s="239">
        <v>54.683999999999998</v>
      </c>
      <c r="I636" s="240"/>
      <c r="J636" s="235"/>
      <c r="K636" s="235"/>
      <c r="L636" s="241"/>
      <c r="M636" s="242"/>
      <c r="N636" s="243"/>
      <c r="O636" s="243"/>
      <c r="P636" s="243"/>
      <c r="Q636" s="243"/>
      <c r="R636" s="243"/>
      <c r="S636" s="243"/>
      <c r="T636" s="244"/>
      <c r="AT636" s="245" t="s">
        <v>145</v>
      </c>
      <c r="AU636" s="245" t="s">
        <v>87</v>
      </c>
      <c r="AV636" s="11" t="s">
        <v>87</v>
      </c>
      <c r="AW636" s="11" t="s">
        <v>40</v>
      </c>
      <c r="AX636" s="11" t="s">
        <v>76</v>
      </c>
      <c r="AY636" s="245" t="s">
        <v>136</v>
      </c>
    </row>
    <row r="637" s="11" customFormat="1">
      <c r="B637" s="234"/>
      <c r="C637" s="235"/>
      <c r="D637" s="236" t="s">
        <v>145</v>
      </c>
      <c r="E637" s="237" t="s">
        <v>31</v>
      </c>
      <c r="F637" s="238" t="s">
        <v>1236</v>
      </c>
      <c r="G637" s="235"/>
      <c r="H637" s="239">
        <v>41.700000000000003</v>
      </c>
      <c r="I637" s="240"/>
      <c r="J637" s="235"/>
      <c r="K637" s="235"/>
      <c r="L637" s="241"/>
      <c r="M637" s="242"/>
      <c r="N637" s="243"/>
      <c r="O637" s="243"/>
      <c r="P637" s="243"/>
      <c r="Q637" s="243"/>
      <c r="R637" s="243"/>
      <c r="S637" s="243"/>
      <c r="T637" s="244"/>
      <c r="AT637" s="245" t="s">
        <v>145</v>
      </c>
      <c r="AU637" s="245" t="s">
        <v>87</v>
      </c>
      <c r="AV637" s="11" t="s">
        <v>87</v>
      </c>
      <c r="AW637" s="11" t="s">
        <v>40</v>
      </c>
      <c r="AX637" s="11" t="s">
        <v>76</v>
      </c>
      <c r="AY637" s="245" t="s">
        <v>136</v>
      </c>
    </row>
    <row r="638" s="11" customFormat="1">
      <c r="B638" s="234"/>
      <c r="C638" s="235"/>
      <c r="D638" s="236" t="s">
        <v>145</v>
      </c>
      <c r="E638" s="237" t="s">
        <v>31</v>
      </c>
      <c r="F638" s="238" t="s">
        <v>1237</v>
      </c>
      <c r="G638" s="235"/>
      <c r="H638" s="239">
        <v>41.700000000000003</v>
      </c>
      <c r="I638" s="240"/>
      <c r="J638" s="235"/>
      <c r="K638" s="235"/>
      <c r="L638" s="241"/>
      <c r="M638" s="242"/>
      <c r="N638" s="243"/>
      <c r="O638" s="243"/>
      <c r="P638" s="243"/>
      <c r="Q638" s="243"/>
      <c r="R638" s="243"/>
      <c r="S638" s="243"/>
      <c r="T638" s="244"/>
      <c r="AT638" s="245" t="s">
        <v>145</v>
      </c>
      <c r="AU638" s="245" t="s">
        <v>87</v>
      </c>
      <c r="AV638" s="11" t="s">
        <v>87</v>
      </c>
      <c r="AW638" s="11" t="s">
        <v>40</v>
      </c>
      <c r="AX638" s="11" t="s">
        <v>76</v>
      </c>
      <c r="AY638" s="245" t="s">
        <v>136</v>
      </c>
    </row>
    <row r="639" s="11" customFormat="1">
      <c r="B639" s="234"/>
      <c r="C639" s="235"/>
      <c r="D639" s="236" t="s">
        <v>145</v>
      </c>
      <c r="E639" s="237" t="s">
        <v>31</v>
      </c>
      <c r="F639" s="238" t="s">
        <v>1238</v>
      </c>
      <c r="G639" s="235"/>
      <c r="H639" s="239">
        <v>17.66</v>
      </c>
      <c r="I639" s="240"/>
      <c r="J639" s="235"/>
      <c r="K639" s="235"/>
      <c r="L639" s="241"/>
      <c r="M639" s="242"/>
      <c r="N639" s="243"/>
      <c r="O639" s="243"/>
      <c r="P639" s="243"/>
      <c r="Q639" s="243"/>
      <c r="R639" s="243"/>
      <c r="S639" s="243"/>
      <c r="T639" s="244"/>
      <c r="AT639" s="245" t="s">
        <v>145</v>
      </c>
      <c r="AU639" s="245" t="s">
        <v>87</v>
      </c>
      <c r="AV639" s="11" t="s">
        <v>87</v>
      </c>
      <c r="AW639" s="11" t="s">
        <v>40</v>
      </c>
      <c r="AX639" s="11" t="s">
        <v>76</v>
      </c>
      <c r="AY639" s="245" t="s">
        <v>136</v>
      </c>
    </row>
    <row r="640" s="11" customFormat="1">
      <c r="B640" s="234"/>
      <c r="C640" s="235"/>
      <c r="D640" s="236" t="s">
        <v>145</v>
      </c>
      <c r="E640" s="237" t="s">
        <v>31</v>
      </c>
      <c r="F640" s="238" t="s">
        <v>1239</v>
      </c>
      <c r="G640" s="235"/>
      <c r="H640" s="239">
        <v>17.84</v>
      </c>
      <c r="I640" s="240"/>
      <c r="J640" s="235"/>
      <c r="K640" s="235"/>
      <c r="L640" s="241"/>
      <c r="M640" s="242"/>
      <c r="N640" s="243"/>
      <c r="O640" s="243"/>
      <c r="P640" s="243"/>
      <c r="Q640" s="243"/>
      <c r="R640" s="243"/>
      <c r="S640" s="243"/>
      <c r="T640" s="244"/>
      <c r="AT640" s="245" t="s">
        <v>145</v>
      </c>
      <c r="AU640" s="245" t="s">
        <v>87</v>
      </c>
      <c r="AV640" s="11" t="s">
        <v>87</v>
      </c>
      <c r="AW640" s="11" t="s">
        <v>40</v>
      </c>
      <c r="AX640" s="11" t="s">
        <v>76</v>
      </c>
      <c r="AY640" s="245" t="s">
        <v>136</v>
      </c>
    </row>
    <row r="641" s="14" customFormat="1">
      <c r="B641" s="286"/>
      <c r="C641" s="287"/>
      <c r="D641" s="236" t="s">
        <v>145</v>
      </c>
      <c r="E641" s="288" t="s">
        <v>31</v>
      </c>
      <c r="F641" s="289" t="s">
        <v>474</v>
      </c>
      <c r="G641" s="287"/>
      <c r="H641" s="290">
        <v>201.18299999999999</v>
      </c>
      <c r="I641" s="291"/>
      <c r="J641" s="287"/>
      <c r="K641" s="287"/>
      <c r="L641" s="292"/>
      <c r="M641" s="293"/>
      <c r="N641" s="294"/>
      <c r="O641" s="294"/>
      <c r="P641" s="294"/>
      <c r="Q641" s="294"/>
      <c r="R641" s="294"/>
      <c r="S641" s="294"/>
      <c r="T641" s="295"/>
      <c r="AT641" s="296" t="s">
        <v>145</v>
      </c>
      <c r="AU641" s="296" t="s">
        <v>87</v>
      </c>
      <c r="AV641" s="14" t="s">
        <v>154</v>
      </c>
      <c r="AW641" s="14" t="s">
        <v>40</v>
      </c>
      <c r="AX641" s="14" t="s">
        <v>76</v>
      </c>
      <c r="AY641" s="296" t="s">
        <v>136</v>
      </c>
    </row>
    <row r="642" s="11" customFormat="1">
      <c r="B642" s="234"/>
      <c r="C642" s="235"/>
      <c r="D642" s="236" t="s">
        <v>145</v>
      </c>
      <c r="E642" s="237" t="s">
        <v>31</v>
      </c>
      <c r="F642" s="238" t="s">
        <v>1240</v>
      </c>
      <c r="G642" s="235"/>
      <c r="H642" s="239">
        <v>20.117999999999999</v>
      </c>
      <c r="I642" s="240"/>
      <c r="J642" s="235"/>
      <c r="K642" s="235"/>
      <c r="L642" s="241"/>
      <c r="M642" s="242"/>
      <c r="N642" s="243"/>
      <c r="O642" s="243"/>
      <c r="P642" s="243"/>
      <c r="Q642" s="243"/>
      <c r="R642" s="243"/>
      <c r="S642" s="243"/>
      <c r="T642" s="244"/>
      <c r="AT642" s="245" t="s">
        <v>145</v>
      </c>
      <c r="AU642" s="245" t="s">
        <v>87</v>
      </c>
      <c r="AV642" s="11" t="s">
        <v>87</v>
      </c>
      <c r="AW642" s="11" t="s">
        <v>40</v>
      </c>
      <c r="AX642" s="11" t="s">
        <v>76</v>
      </c>
      <c r="AY642" s="245" t="s">
        <v>136</v>
      </c>
    </row>
    <row r="643" s="12" customFormat="1">
      <c r="B643" s="251"/>
      <c r="C643" s="252"/>
      <c r="D643" s="236" t="s">
        <v>145</v>
      </c>
      <c r="E643" s="253" t="s">
        <v>31</v>
      </c>
      <c r="F643" s="254" t="s">
        <v>215</v>
      </c>
      <c r="G643" s="252"/>
      <c r="H643" s="255">
        <v>221.30099999999999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AT643" s="261" t="s">
        <v>145</v>
      </c>
      <c r="AU643" s="261" t="s">
        <v>87</v>
      </c>
      <c r="AV643" s="12" t="s">
        <v>143</v>
      </c>
      <c r="AW643" s="12" t="s">
        <v>40</v>
      </c>
      <c r="AX643" s="12" t="s">
        <v>84</v>
      </c>
      <c r="AY643" s="261" t="s">
        <v>136</v>
      </c>
    </row>
    <row r="644" s="1" customFormat="1" ht="16.5" customHeight="1">
      <c r="B644" s="47"/>
      <c r="C644" s="276" t="s">
        <v>1241</v>
      </c>
      <c r="D644" s="276" t="s">
        <v>442</v>
      </c>
      <c r="E644" s="277" t="s">
        <v>1198</v>
      </c>
      <c r="F644" s="278" t="s">
        <v>1199</v>
      </c>
      <c r="G644" s="279" t="s">
        <v>174</v>
      </c>
      <c r="H644" s="280">
        <v>0.076999999999999999</v>
      </c>
      <c r="I644" s="281"/>
      <c r="J644" s="282">
        <f>ROUND(I644*H644,2)</f>
        <v>0</v>
      </c>
      <c r="K644" s="278" t="s">
        <v>142</v>
      </c>
      <c r="L644" s="283"/>
      <c r="M644" s="284" t="s">
        <v>31</v>
      </c>
      <c r="N644" s="285" t="s">
        <v>47</v>
      </c>
      <c r="O644" s="48"/>
      <c r="P644" s="231">
        <f>O644*H644</f>
        <v>0</v>
      </c>
      <c r="Q644" s="231">
        <v>1</v>
      </c>
      <c r="R644" s="231">
        <f>Q644*H644</f>
        <v>0.076999999999999999</v>
      </c>
      <c r="S644" s="231">
        <v>0</v>
      </c>
      <c r="T644" s="232">
        <f>S644*H644</f>
        <v>0</v>
      </c>
      <c r="AR644" s="24" t="s">
        <v>502</v>
      </c>
      <c r="AT644" s="24" t="s">
        <v>442</v>
      </c>
      <c r="AU644" s="24" t="s">
        <v>87</v>
      </c>
      <c r="AY644" s="24" t="s">
        <v>136</v>
      </c>
      <c r="BE644" s="233">
        <f>IF(N644="základní",J644,0)</f>
        <v>0</v>
      </c>
      <c r="BF644" s="233">
        <f>IF(N644="snížená",J644,0)</f>
        <v>0</v>
      </c>
      <c r="BG644" s="233">
        <f>IF(N644="zákl. přenesená",J644,0)</f>
        <v>0</v>
      </c>
      <c r="BH644" s="233">
        <f>IF(N644="sníž. přenesená",J644,0)</f>
        <v>0</v>
      </c>
      <c r="BI644" s="233">
        <f>IF(N644="nulová",J644,0)</f>
        <v>0</v>
      </c>
      <c r="BJ644" s="24" t="s">
        <v>84</v>
      </c>
      <c r="BK644" s="233">
        <f>ROUND(I644*H644,2)</f>
        <v>0</v>
      </c>
      <c r="BL644" s="24" t="s">
        <v>323</v>
      </c>
      <c r="BM644" s="24" t="s">
        <v>1242</v>
      </c>
    </row>
    <row r="645" s="1" customFormat="1">
      <c r="B645" s="47"/>
      <c r="C645" s="75"/>
      <c r="D645" s="236" t="s">
        <v>151</v>
      </c>
      <c r="E645" s="75"/>
      <c r="F645" s="246" t="s">
        <v>1201</v>
      </c>
      <c r="G645" s="75"/>
      <c r="H645" s="75"/>
      <c r="I645" s="192"/>
      <c r="J645" s="75"/>
      <c r="K645" s="75"/>
      <c r="L645" s="73"/>
      <c r="M645" s="247"/>
      <c r="N645" s="48"/>
      <c r="O645" s="48"/>
      <c r="P645" s="48"/>
      <c r="Q645" s="48"/>
      <c r="R645" s="48"/>
      <c r="S645" s="48"/>
      <c r="T645" s="96"/>
      <c r="AT645" s="24" t="s">
        <v>151</v>
      </c>
      <c r="AU645" s="24" t="s">
        <v>87</v>
      </c>
    </row>
    <row r="646" s="11" customFormat="1">
      <c r="B646" s="234"/>
      <c r="C646" s="235"/>
      <c r="D646" s="236" t="s">
        <v>145</v>
      </c>
      <c r="E646" s="235"/>
      <c r="F646" s="238" t="s">
        <v>1243</v>
      </c>
      <c r="G646" s="235"/>
      <c r="H646" s="239">
        <v>0.076999999999999999</v>
      </c>
      <c r="I646" s="240"/>
      <c r="J646" s="235"/>
      <c r="K646" s="235"/>
      <c r="L646" s="241"/>
      <c r="M646" s="242"/>
      <c r="N646" s="243"/>
      <c r="O646" s="243"/>
      <c r="P646" s="243"/>
      <c r="Q646" s="243"/>
      <c r="R646" s="243"/>
      <c r="S646" s="243"/>
      <c r="T646" s="244"/>
      <c r="AT646" s="245" t="s">
        <v>145</v>
      </c>
      <c r="AU646" s="245" t="s">
        <v>87</v>
      </c>
      <c r="AV646" s="11" t="s">
        <v>87</v>
      </c>
      <c r="AW646" s="11" t="s">
        <v>6</v>
      </c>
      <c r="AX646" s="11" t="s">
        <v>84</v>
      </c>
      <c r="AY646" s="245" t="s">
        <v>136</v>
      </c>
    </row>
    <row r="647" s="1" customFormat="1" ht="16.5" customHeight="1">
      <c r="B647" s="47"/>
      <c r="C647" s="222" t="s">
        <v>1244</v>
      </c>
      <c r="D647" s="222" t="s">
        <v>138</v>
      </c>
      <c r="E647" s="223" t="s">
        <v>1245</v>
      </c>
      <c r="F647" s="224" t="s">
        <v>1246</v>
      </c>
      <c r="G647" s="225" t="s">
        <v>149</v>
      </c>
      <c r="H647" s="226">
        <v>442.60199999999998</v>
      </c>
      <c r="I647" s="227"/>
      <c r="J647" s="228">
        <f>ROUND(I647*H647,2)</f>
        <v>0</v>
      </c>
      <c r="K647" s="224" t="s">
        <v>142</v>
      </c>
      <c r="L647" s="73"/>
      <c r="M647" s="229" t="s">
        <v>31</v>
      </c>
      <c r="N647" s="230" t="s">
        <v>47</v>
      </c>
      <c r="O647" s="48"/>
      <c r="P647" s="231">
        <f>O647*H647</f>
        <v>0</v>
      </c>
      <c r="Q647" s="231">
        <v>0</v>
      </c>
      <c r="R647" s="231">
        <f>Q647*H647</f>
        <v>0</v>
      </c>
      <c r="S647" s="231">
        <v>0</v>
      </c>
      <c r="T647" s="232">
        <f>S647*H647</f>
        <v>0</v>
      </c>
      <c r="AR647" s="24" t="s">
        <v>323</v>
      </c>
      <c r="AT647" s="24" t="s">
        <v>138</v>
      </c>
      <c r="AU647" s="24" t="s">
        <v>87</v>
      </c>
      <c r="AY647" s="24" t="s">
        <v>136</v>
      </c>
      <c r="BE647" s="233">
        <f>IF(N647="základní",J647,0)</f>
        <v>0</v>
      </c>
      <c r="BF647" s="233">
        <f>IF(N647="snížená",J647,0)</f>
        <v>0</v>
      </c>
      <c r="BG647" s="233">
        <f>IF(N647="zákl. přenesená",J647,0)</f>
        <v>0</v>
      </c>
      <c r="BH647" s="233">
        <f>IF(N647="sníž. přenesená",J647,0)</f>
        <v>0</v>
      </c>
      <c r="BI647" s="233">
        <f>IF(N647="nulová",J647,0)</f>
        <v>0</v>
      </c>
      <c r="BJ647" s="24" t="s">
        <v>84</v>
      </c>
      <c r="BK647" s="233">
        <f>ROUND(I647*H647,2)</f>
        <v>0</v>
      </c>
      <c r="BL647" s="24" t="s">
        <v>323</v>
      </c>
      <c r="BM647" s="24" t="s">
        <v>1247</v>
      </c>
    </row>
    <row r="648" s="1" customFormat="1">
      <c r="B648" s="47"/>
      <c r="C648" s="75"/>
      <c r="D648" s="236" t="s">
        <v>151</v>
      </c>
      <c r="E648" s="75"/>
      <c r="F648" s="246" t="s">
        <v>1248</v>
      </c>
      <c r="G648" s="75"/>
      <c r="H648" s="75"/>
      <c r="I648" s="192"/>
      <c r="J648" s="75"/>
      <c r="K648" s="75"/>
      <c r="L648" s="73"/>
      <c r="M648" s="247"/>
      <c r="N648" s="48"/>
      <c r="O648" s="48"/>
      <c r="P648" s="48"/>
      <c r="Q648" s="48"/>
      <c r="R648" s="48"/>
      <c r="S648" s="48"/>
      <c r="T648" s="96"/>
      <c r="AT648" s="24" t="s">
        <v>151</v>
      </c>
      <c r="AU648" s="24" t="s">
        <v>87</v>
      </c>
    </row>
    <row r="649" s="11" customFormat="1">
      <c r="B649" s="234"/>
      <c r="C649" s="235"/>
      <c r="D649" s="236" t="s">
        <v>145</v>
      </c>
      <c r="E649" s="237" t="s">
        <v>31</v>
      </c>
      <c r="F649" s="238" t="s">
        <v>1249</v>
      </c>
      <c r="G649" s="235"/>
      <c r="H649" s="239">
        <v>442.60199999999998</v>
      </c>
      <c r="I649" s="240"/>
      <c r="J649" s="235"/>
      <c r="K649" s="235"/>
      <c r="L649" s="241"/>
      <c r="M649" s="242"/>
      <c r="N649" s="243"/>
      <c r="O649" s="243"/>
      <c r="P649" s="243"/>
      <c r="Q649" s="243"/>
      <c r="R649" s="243"/>
      <c r="S649" s="243"/>
      <c r="T649" s="244"/>
      <c r="AT649" s="245" t="s">
        <v>145</v>
      </c>
      <c r="AU649" s="245" t="s">
        <v>87</v>
      </c>
      <c r="AV649" s="11" t="s">
        <v>87</v>
      </c>
      <c r="AW649" s="11" t="s">
        <v>40</v>
      </c>
      <c r="AX649" s="11" t="s">
        <v>84</v>
      </c>
      <c r="AY649" s="245" t="s">
        <v>136</v>
      </c>
    </row>
    <row r="650" s="1" customFormat="1" ht="16.5" customHeight="1">
      <c r="B650" s="47"/>
      <c r="C650" s="276" t="s">
        <v>1250</v>
      </c>
      <c r="D650" s="276" t="s">
        <v>442</v>
      </c>
      <c r="E650" s="277" t="s">
        <v>1211</v>
      </c>
      <c r="F650" s="278" t="s">
        <v>1212</v>
      </c>
      <c r="G650" s="279" t="s">
        <v>174</v>
      </c>
      <c r="H650" s="280">
        <v>0.19900000000000001</v>
      </c>
      <c r="I650" s="281"/>
      <c r="J650" s="282">
        <f>ROUND(I650*H650,2)</f>
        <v>0</v>
      </c>
      <c r="K650" s="278" t="s">
        <v>142</v>
      </c>
      <c r="L650" s="283"/>
      <c r="M650" s="284" t="s">
        <v>31</v>
      </c>
      <c r="N650" s="285" t="s">
        <v>47</v>
      </c>
      <c r="O650" s="48"/>
      <c r="P650" s="231">
        <f>O650*H650</f>
        <v>0</v>
      </c>
      <c r="Q650" s="231">
        <v>1</v>
      </c>
      <c r="R650" s="231">
        <f>Q650*H650</f>
        <v>0.19900000000000001</v>
      </c>
      <c r="S650" s="231">
        <v>0</v>
      </c>
      <c r="T650" s="232">
        <f>S650*H650</f>
        <v>0</v>
      </c>
      <c r="AR650" s="24" t="s">
        <v>502</v>
      </c>
      <c r="AT650" s="24" t="s">
        <v>442</v>
      </c>
      <c r="AU650" s="24" t="s">
        <v>87</v>
      </c>
      <c r="AY650" s="24" t="s">
        <v>136</v>
      </c>
      <c r="BE650" s="233">
        <f>IF(N650="základní",J650,0)</f>
        <v>0</v>
      </c>
      <c r="BF650" s="233">
        <f>IF(N650="snížená",J650,0)</f>
        <v>0</v>
      </c>
      <c r="BG650" s="233">
        <f>IF(N650="zákl. přenesená",J650,0)</f>
        <v>0</v>
      </c>
      <c r="BH650" s="233">
        <f>IF(N650="sníž. přenesená",J650,0)</f>
        <v>0</v>
      </c>
      <c r="BI650" s="233">
        <f>IF(N650="nulová",J650,0)</f>
        <v>0</v>
      </c>
      <c r="BJ650" s="24" t="s">
        <v>84</v>
      </c>
      <c r="BK650" s="233">
        <f>ROUND(I650*H650,2)</f>
        <v>0</v>
      </c>
      <c r="BL650" s="24" t="s">
        <v>323</v>
      </c>
      <c r="BM650" s="24" t="s">
        <v>1251</v>
      </c>
    </row>
    <row r="651" s="1" customFormat="1">
      <c r="B651" s="47"/>
      <c r="C651" s="75"/>
      <c r="D651" s="236" t="s">
        <v>151</v>
      </c>
      <c r="E651" s="75"/>
      <c r="F651" s="246" t="s">
        <v>1214</v>
      </c>
      <c r="G651" s="75"/>
      <c r="H651" s="75"/>
      <c r="I651" s="192"/>
      <c r="J651" s="75"/>
      <c r="K651" s="75"/>
      <c r="L651" s="73"/>
      <c r="M651" s="247"/>
      <c r="N651" s="48"/>
      <c r="O651" s="48"/>
      <c r="P651" s="48"/>
      <c r="Q651" s="48"/>
      <c r="R651" s="48"/>
      <c r="S651" s="48"/>
      <c r="T651" s="96"/>
      <c r="AT651" s="24" t="s">
        <v>151</v>
      </c>
      <c r="AU651" s="24" t="s">
        <v>87</v>
      </c>
    </row>
    <row r="652" s="11" customFormat="1">
      <c r="B652" s="234"/>
      <c r="C652" s="235"/>
      <c r="D652" s="236" t="s">
        <v>145</v>
      </c>
      <c r="E652" s="235"/>
      <c r="F652" s="238" t="s">
        <v>1252</v>
      </c>
      <c r="G652" s="235"/>
      <c r="H652" s="239">
        <v>0.19900000000000001</v>
      </c>
      <c r="I652" s="240"/>
      <c r="J652" s="235"/>
      <c r="K652" s="235"/>
      <c r="L652" s="241"/>
      <c r="M652" s="242"/>
      <c r="N652" s="243"/>
      <c r="O652" s="243"/>
      <c r="P652" s="243"/>
      <c r="Q652" s="243"/>
      <c r="R652" s="243"/>
      <c r="S652" s="243"/>
      <c r="T652" s="244"/>
      <c r="AT652" s="245" t="s">
        <v>145</v>
      </c>
      <c r="AU652" s="245" t="s">
        <v>87</v>
      </c>
      <c r="AV652" s="11" t="s">
        <v>87</v>
      </c>
      <c r="AW652" s="11" t="s">
        <v>6</v>
      </c>
      <c r="AX652" s="11" t="s">
        <v>84</v>
      </c>
      <c r="AY652" s="245" t="s">
        <v>136</v>
      </c>
    </row>
    <row r="653" s="1" customFormat="1" ht="16.5" customHeight="1">
      <c r="B653" s="47"/>
      <c r="C653" s="222" t="s">
        <v>1253</v>
      </c>
      <c r="D653" s="222" t="s">
        <v>138</v>
      </c>
      <c r="E653" s="223" t="s">
        <v>1254</v>
      </c>
      <c r="F653" s="224" t="s">
        <v>1255</v>
      </c>
      <c r="G653" s="225" t="s">
        <v>149</v>
      </c>
      <c r="H653" s="226">
        <v>78.400000000000006</v>
      </c>
      <c r="I653" s="227"/>
      <c r="J653" s="228">
        <f>ROUND(I653*H653,2)</f>
        <v>0</v>
      </c>
      <c r="K653" s="224" t="s">
        <v>142</v>
      </c>
      <c r="L653" s="73"/>
      <c r="M653" s="229" t="s">
        <v>31</v>
      </c>
      <c r="N653" s="230" t="s">
        <v>47</v>
      </c>
      <c r="O653" s="48"/>
      <c r="P653" s="231">
        <f>O653*H653</f>
        <v>0</v>
      </c>
      <c r="Q653" s="231">
        <v>0</v>
      </c>
      <c r="R653" s="231">
        <f>Q653*H653</f>
        <v>0</v>
      </c>
      <c r="S653" s="231">
        <v>0</v>
      </c>
      <c r="T653" s="232">
        <f>S653*H653</f>
        <v>0</v>
      </c>
      <c r="AR653" s="24" t="s">
        <v>323</v>
      </c>
      <c r="AT653" s="24" t="s">
        <v>138</v>
      </c>
      <c r="AU653" s="24" t="s">
        <v>87</v>
      </c>
      <c r="AY653" s="24" t="s">
        <v>136</v>
      </c>
      <c r="BE653" s="233">
        <f>IF(N653="základní",J653,0)</f>
        <v>0</v>
      </c>
      <c r="BF653" s="233">
        <f>IF(N653="snížená",J653,0)</f>
        <v>0</v>
      </c>
      <c r="BG653" s="233">
        <f>IF(N653="zákl. přenesená",J653,0)</f>
        <v>0</v>
      </c>
      <c r="BH653" s="233">
        <f>IF(N653="sníž. přenesená",J653,0)</f>
        <v>0</v>
      </c>
      <c r="BI653" s="233">
        <f>IF(N653="nulová",J653,0)</f>
        <v>0</v>
      </c>
      <c r="BJ653" s="24" t="s">
        <v>84</v>
      </c>
      <c r="BK653" s="233">
        <f>ROUND(I653*H653,2)</f>
        <v>0</v>
      </c>
      <c r="BL653" s="24" t="s">
        <v>323</v>
      </c>
      <c r="BM653" s="24" t="s">
        <v>1256</v>
      </c>
    </row>
    <row r="654" s="1" customFormat="1">
      <c r="B654" s="47"/>
      <c r="C654" s="75"/>
      <c r="D654" s="236" t="s">
        <v>151</v>
      </c>
      <c r="E654" s="75"/>
      <c r="F654" s="246" t="s">
        <v>1257</v>
      </c>
      <c r="G654" s="75"/>
      <c r="H654" s="75"/>
      <c r="I654" s="192"/>
      <c r="J654" s="75"/>
      <c r="K654" s="75"/>
      <c r="L654" s="73"/>
      <c r="M654" s="247"/>
      <c r="N654" s="48"/>
      <c r="O654" s="48"/>
      <c r="P654" s="48"/>
      <c r="Q654" s="48"/>
      <c r="R654" s="48"/>
      <c r="S654" s="48"/>
      <c r="T654" s="96"/>
      <c r="AT654" s="24" t="s">
        <v>151</v>
      </c>
      <c r="AU654" s="24" t="s">
        <v>87</v>
      </c>
    </row>
    <row r="655" s="13" customFormat="1">
      <c r="B655" s="266"/>
      <c r="C655" s="267"/>
      <c r="D655" s="236" t="s">
        <v>145</v>
      </c>
      <c r="E655" s="268" t="s">
        <v>31</v>
      </c>
      <c r="F655" s="269" t="s">
        <v>619</v>
      </c>
      <c r="G655" s="267"/>
      <c r="H655" s="268" t="s">
        <v>31</v>
      </c>
      <c r="I655" s="270"/>
      <c r="J655" s="267"/>
      <c r="K655" s="267"/>
      <c r="L655" s="271"/>
      <c r="M655" s="272"/>
      <c r="N655" s="273"/>
      <c r="O655" s="273"/>
      <c r="P655" s="273"/>
      <c r="Q655" s="273"/>
      <c r="R655" s="273"/>
      <c r="S655" s="273"/>
      <c r="T655" s="274"/>
      <c r="AT655" s="275" t="s">
        <v>145</v>
      </c>
      <c r="AU655" s="275" t="s">
        <v>87</v>
      </c>
      <c r="AV655" s="13" t="s">
        <v>84</v>
      </c>
      <c r="AW655" s="13" t="s">
        <v>40</v>
      </c>
      <c r="AX655" s="13" t="s">
        <v>76</v>
      </c>
      <c r="AY655" s="275" t="s">
        <v>136</v>
      </c>
    </row>
    <row r="656" s="11" customFormat="1">
      <c r="B656" s="234"/>
      <c r="C656" s="235"/>
      <c r="D656" s="236" t="s">
        <v>145</v>
      </c>
      <c r="E656" s="237" t="s">
        <v>31</v>
      </c>
      <c r="F656" s="238" t="s">
        <v>1258</v>
      </c>
      <c r="G656" s="235"/>
      <c r="H656" s="239">
        <v>39.200000000000003</v>
      </c>
      <c r="I656" s="240"/>
      <c r="J656" s="235"/>
      <c r="K656" s="235"/>
      <c r="L656" s="241"/>
      <c r="M656" s="242"/>
      <c r="N656" s="243"/>
      <c r="O656" s="243"/>
      <c r="P656" s="243"/>
      <c r="Q656" s="243"/>
      <c r="R656" s="243"/>
      <c r="S656" s="243"/>
      <c r="T656" s="244"/>
      <c r="AT656" s="245" t="s">
        <v>145</v>
      </c>
      <c r="AU656" s="245" t="s">
        <v>87</v>
      </c>
      <c r="AV656" s="11" t="s">
        <v>87</v>
      </c>
      <c r="AW656" s="11" t="s">
        <v>40</v>
      </c>
      <c r="AX656" s="11" t="s">
        <v>76</v>
      </c>
      <c r="AY656" s="245" t="s">
        <v>136</v>
      </c>
    </row>
    <row r="657" s="11" customFormat="1">
      <c r="B657" s="234"/>
      <c r="C657" s="235"/>
      <c r="D657" s="236" t="s">
        <v>145</v>
      </c>
      <c r="E657" s="237" t="s">
        <v>31</v>
      </c>
      <c r="F657" s="238" t="s">
        <v>1259</v>
      </c>
      <c r="G657" s="235"/>
      <c r="H657" s="239">
        <v>39.200000000000003</v>
      </c>
      <c r="I657" s="240"/>
      <c r="J657" s="235"/>
      <c r="K657" s="235"/>
      <c r="L657" s="241"/>
      <c r="M657" s="242"/>
      <c r="N657" s="243"/>
      <c r="O657" s="243"/>
      <c r="P657" s="243"/>
      <c r="Q657" s="243"/>
      <c r="R657" s="243"/>
      <c r="S657" s="243"/>
      <c r="T657" s="244"/>
      <c r="AT657" s="245" t="s">
        <v>145</v>
      </c>
      <c r="AU657" s="245" t="s">
        <v>87</v>
      </c>
      <c r="AV657" s="11" t="s">
        <v>87</v>
      </c>
      <c r="AW657" s="11" t="s">
        <v>40</v>
      </c>
      <c r="AX657" s="11" t="s">
        <v>76</v>
      </c>
      <c r="AY657" s="245" t="s">
        <v>136</v>
      </c>
    </row>
    <row r="658" s="12" customFormat="1">
      <c r="B658" s="251"/>
      <c r="C658" s="252"/>
      <c r="D658" s="236" t="s">
        <v>145</v>
      </c>
      <c r="E658" s="253" t="s">
        <v>31</v>
      </c>
      <c r="F658" s="254" t="s">
        <v>215</v>
      </c>
      <c r="G658" s="252"/>
      <c r="H658" s="255">
        <v>78.400000000000006</v>
      </c>
      <c r="I658" s="256"/>
      <c r="J658" s="252"/>
      <c r="K658" s="252"/>
      <c r="L658" s="257"/>
      <c r="M658" s="258"/>
      <c r="N658" s="259"/>
      <c r="O658" s="259"/>
      <c r="P658" s="259"/>
      <c r="Q658" s="259"/>
      <c r="R658" s="259"/>
      <c r="S658" s="259"/>
      <c r="T658" s="260"/>
      <c r="AT658" s="261" t="s">
        <v>145</v>
      </c>
      <c r="AU658" s="261" t="s">
        <v>87</v>
      </c>
      <c r="AV658" s="12" t="s">
        <v>143</v>
      </c>
      <c r="AW658" s="12" t="s">
        <v>40</v>
      </c>
      <c r="AX658" s="12" t="s">
        <v>84</v>
      </c>
      <c r="AY658" s="261" t="s">
        <v>136</v>
      </c>
    </row>
    <row r="659" s="1" customFormat="1" ht="16.5" customHeight="1">
      <c r="B659" s="47"/>
      <c r="C659" s="276" t="s">
        <v>1260</v>
      </c>
      <c r="D659" s="276" t="s">
        <v>442</v>
      </c>
      <c r="E659" s="277" t="s">
        <v>1198</v>
      </c>
      <c r="F659" s="278" t="s">
        <v>1199</v>
      </c>
      <c r="G659" s="279" t="s">
        <v>174</v>
      </c>
      <c r="H659" s="280">
        <v>0.012</v>
      </c>
      <c r="I659" s="281"/>
      <c r="J659" s="282">
        <f>ROUND(I659*H659,2)</f>
        <v>0</v>
      </c>
      <c r="K659" s="278" t="s">
        <v>142</v>
      </c>
      <c r="L659" s="283"/>
      <c r="M659" s="284" t="s">
        <v>31</v>
      </c>
      <c r="N659" s="285" t="s">
        <v>47</v>
      </c>
      <c r="O659" s="48"/>
      <c r="P659" s="231">
        <f>O659*H659</f>
        <v>0</v>
      </c>
      <c r="Q659" s="231">
        <v>1</v>
      </c>
      <c r="R659" s="231">
        <f>Q659*H659</f>
        <v>0.012</v>
      </c>
      <c r="S659" s="231">
        <v>0</v>
      </c>
      <c r="T659" s="232">
        <f>S659*H659</f>
        <v>0</v>
      </c>
      <c r="AR659" s="24" t="s">
        <v>502</v>
      </c>
      <c r="AT659" s="24" t="s">
        <v>442</v>
      </c>
      <c r="AU659" s="24" t="s">
        <v>87</v>
      </c>
      <c r="AY659" s="24" t="s">
        <v>136</v>
      </c>
      <c r="BE659" s="233">
        <f>IF(N659="základní",J659,0)</f>
        <v>0</v>
      </c>
      <c r="BF659" s="233">
        <f>IF(N659="snížená",J659,0)</f>
        <v>0</v>
      </c>
      <c r="BG659" s="233">
        <f>IF(N659="zákl. přenesená",J659,0)</f>
        <v>0</v>
      </c>
      <c r="BH659" s="233">
        <f>IF(N659="sníž. přenesená",J659,0)</f>
        <v>0</v>
      </c>
      <c r="BI659" s="233">
        <f>IF(N659="nulová",J659,0)</f>
        <v>0</v>
      </c>
      <c r="BJ659" s="24" t="s">
        <v>84</v>
      </c>
      <c r="BK659" s="233">
        <f>ROUND(I659*H659,2)</f>
        <v>0</v>
      </c>
      <c r="BL659" s="24" t="s">
        <v>323</v>
      </c>
      <c r="BM659" s="24" t="s">
        <v>1261</v>
      </c>
    </row>
    <row r="660" s="1" customFormat="1">
      <c r="B660" s="47"/>
      <c r="C660" s="75"/>
      <c r="D660" s="236" t="s">
        <v>151</v>
      </c>
      <c r="E660" s="75"/>
      <c r="F660" s="246" t="s">
        <v>1201</v>
      </c>
      <c r="G660" s="75"/>
      <c r="H660" s="75"/>
      <c r="I660" s="192"/>
      <c r="J660" s="75"/>
      <c r="K660" s="75"/>
      <c r="L660" s="73"/>
      <c r="M660" s="247"/>
      <c r="N660" s="48"/>
      <c r="O660" s="48"/>
      <c r="P660" s="48"/>
      <c r="Q660" s="48"/>
      <c r="R660" s="48"/>
      <c r="S660" s="48"/>
      <c r="T660" s="96"/>
      <c r="AT660" s="24" t="s">
        <v>151</v>
      </c>
      <c r="AU660" s="24" t="s">
        <v>87</v>
      </c>
    </row>
    <row r="661" s="11" customFormat="1">
      <c r="B661" s="234"/>
      <c r="C661" s="235"/>
      <c r="D661" s="236" t="s">
        <v>145</v>
      </c>
      <c r="E661" s="235"/>
      <c r="F661" s="238" t="s">
        <v>1262</v>
      </c>
      <c r="G661" s="235"/>
      <c r="H661" s="239">
        <v>0.012</v>
      </c>
      <c r="I661" s="240"/>
      <c r="J661" s="235"/>
      <c r="K661" s="235"/>
      <c r="L661" s="241"/>
      <c r="M661" s="242"/>
      <c r="N661" s="243"/>
      <c r="O661" s="243"/>
      <c r="P661" s="243"/>
      <c r="Q661" s="243"/>
      <c r="R661" s="243"/>
      <c r="S661" s="243"/>
      <c r="T661" s="244"/>
      <c r="AT661" s="245" t="s">
        <v>145</v>
      </c>
      <c r="AU661" s="245" t="s">
        <v>87</v>
      </c>
      <c r="AV661" s="11" t="s">
        <v>87</v>
      </c>
      <c r="AW661" s="11" t="s">
        <v>6</v>
      </c>
      <c r="AX661" s="11" t="s">
        <v>84</v>
      </c>
      <c r="AY661" s="245" t="s">
        <v>136</v>
      </c>
    </row>
    <row r="662" s="1" customFormat="1" ht="16.5" customHeight="1">
      <c r="B662" s="47"/>
      <c r="C662" s="276" t="s">
        <v>1263</v>
      </c>
      <c r="D662" s="276" t="s">
        <v>442</v>
      </c>
      <c r="E662" s="277" t="s">
        <v>1264</v>
      </c>
      <c r="F662" s="278" t="s">
        <v>1265</v>
      </c>
      <c r="G662" s="279" t="s">
        <v>149</v>
      </c>
      <c r="H662" s="280">
        <v>39.200000000000003</v>
      </c>
      <c r="I662" s="281"/>
      <c r="J662" s="282">
        <f>ROUND(I662*H662,2)</f>
        <v>0</v>
      </c>
      <c r="K662" s="278" t="s">
        <v>31</v>
      </c>
      <c r="L662" s="283"/>
      <c r="M662" s="284" t="s">
        <v>31</v>
      </c>
      <c r="N662" s="285" t="s">
        <v>47</v>
      </c>
      <c r="O662" s="48"/>
      <c r="P662" s="231">
        <f>O662*H662</f>
        <v>0</v>
      </c>
      <c r="Q662" s="231">
        <v>0.01</v>
      </c>
      <c r="R662" s="231">
        <f>Q662*H662</f>
        <v>0.39200000000000002</v>
      </c>
      <c r="S662" s="231">
        <v>0</v>
      </c>
      <c r="T662" s="232">
        <f>S662*H662</f>
        <v>0</v>
      </c>
      <c r="AR662" s="24" t="s">
        <v>502</v>
      </c>
      <c r="AT662" s="24" t="s">
        <v>442</v>
      </c>
      <c r="AU662" s="24" t="s">
        <v>87</v>
      </c>
      <c r="AY662" s="24" t="s">
        <v>136</v>
      </c>
      <c r="BE662" s="233">
        <f>IF(N662="základní",J662,0)</f>
        <v>0</v>
      </c>
      <c r="BF662" s="233">
        <f>IF(N662="snížená",J662,0)</f>
        <v>0</v>
      </c>
      <c r="BG662" s="233">
        <f>IF(N662="zákl. přenesená",J662,0)</f>
        <v>0</v>
      </c>
      <c r="BH662" s="233">
        <f>IF(N662="sníž. přenesená",J662,0)</f>
        <v>0</v>
      </c>
      <c r="BI662" s="233">
        <f>IF(N662="nulová",J662,0)</f>
        <v>0</v>
      </c>
      <c r="BJ662" s="24" t="s">
        <v>84</v>
      </c>
      <c r="BK662" s="233">
        <f>ROUND(I662*H662,2)</f>
        <v>0</v>
      </c>
      <c r="BL662" s="24" t="s">
        <v>323</v>
      </c>
      <c r="BM662" s="24" t="s">
        <v>1266</v>
      </c>
    </row>
    <row r="663" s="1" customFormat="1" ht="16.5" customHeight="1">
      <c r="B663" s="47"/>
      <c r="C663" s="222" t="s">
        <v>1267</v>
      </c>
      <c r="D663" s="222" t="s">
        <v>138</v>
      </c>
      <c r="E663" s="223" t="s">
        <v>1268</v>
      </c>
      <c r="F663" s="224" t="s">
        <v>1269</v>
      </c>
      <c r="G663" s="225" t="s">
        <v>149</v>
      </c>
      <c r="H663" s="226">
        <v>157.55199999999999</v>
      </c>
      <c r="I663" s="227"/>
      <c r="J663" s="228">
        <f>ROUND(I663*H663,2)</f>
        <v>0</v>
      </c>
      <c r="K663" s="224" t="s">
        <v>142</v>
      </c>
      <c r="L663" s="73"/>
      <c r="M663" s="229" t="s">
        <v>31</v>
      </c>
      <c r="N663" s="230" t="s">
        <v>47</v>
      </c>
      <c r="O663" s="48"/>
      <c r="P663" s="231">
        <f>O663*H663</f>
        <v>0</v>
      </c>
      <c r="Q663" s="231">
        <v>0.00038000000000000002</v>
      </c>
      <c r="R663" s="231">
        <f>Q663*H663</f>
        <v>0.059869760000000001</v>
      </c>
      <c r="S663" s="231">
        <v>0</v>
      </c>
      <c r="T663" s="232">
        <f>S663*H663</f>
        <v>0</v>
      </c>
      <c r="AR663" s="24" t="s">
        <v>323</v>
      </c>
      <c r="AT663" s="24" t="s">
        <v>138</v>
      </c>
      <c r="AU663" s="24" t="s">
        <v>87</v>
      </c>
      <c r="AY663" s="24" t="s">
        <v>136</v>
      </c>
      <c r="BE663" s="233">
        <f>IF(N663="základní",J663,0)</f>
        <v>0</v>
      </c>
      <c r="BF663" s="233">
        <f>IF(N663="snížená",J663,0)</f>
        <v>0</v>
      </c>
      <c r="BG663" s="233">
        <f>IF(N663="zákl. přenesená",J663,0)</f>
        <v>0</v>
      </c>
      <c r="BH663" s="233">
        <f>IF(N663="sníž. přenesená",J663,0)</f>
        <v>0</v>
      </c>
      <c r="BI663" s="233">
        <f>IF(N663="nulová",J663,0)</f>
        <v>0</v>
      </c>
      <c r="BJ663" s="24" t="s">
        <v>84</v>
      </c>
      <c r="BK663" s="233">
        <f>ROUND(I663*H663,2)</f>
        <v>0</v>
      </c>
      <c r="BL663" s="24" t="s">
        <v>323</v>
      </c>
      <c r="BM663" s="24" t="s">
        <v>1270</v>
      </c>
    </row>
    <row r="664" s="1" customFormat="1">
      <c r="B664" s="47"/>
      <c r="C664" s="75"/>
      <c r="D664" s="236" t="s">
        <v>151</v>
      </c>
      <c r="E664" s="75"/>
      <c r="F664" s="246" t="s">
        <v>1271</v>
      </c>
      <c r="G664" s="75"/>
      <c r="H664" s="75"/>
      <c r="I664" s="192"/>
      <c r="J664" s="75"/>
      <c r="K664" s="75"/>
      <c r="L664" s="73"/>
      <c r="M664" s="247"/>
      <c r="N664" s="48"/>
      <c r="O664" s="48"/>
      <c r="P664" s="48"/>
      <c r="Q664" s="48"/>
      <c r="R664" s="48"/>
      <c r="S664" s="48"/>
      <c r="T664" s="96"/>
      <c r="AT664" s="24" t="s">
        <v>151</v>
      </c>
      <c r="AU664" s="24" t="s">
        <v>87</v>
      </c>
    </row>
    <row r="665" s="13" customFormat="1">
      <c r="B665" s="266"/>
      <c r="C665" s="267"/>
      <c r="D665" s="236" t="s">
        <v>145</v>
      </c>
      <c r="E665" s="268" t="s">
        <v>31</v>
      </c>
      <c r="F665" s="269" t="s">
        <v>894</v>
      </c>
      <c r="G665" s="267"/>
      <c r="H665" s="268" t="s">
        <v>31</v>
      </c>
      <c r="I665" s="270"/>
      <c r="J665" s="267"/>
      <c r="K665" s="267"/>
      <c r="L665" s="271"/>
      <c r="M665" s="272"/>
      <c r="N665" s="273"/>
      <c r="O665" s="273"/>
      <c r="P665" s="273"/>
      <c r="Q665" s="273"/>
      <c r="R665" s="273"/>
      <c r="S665" s="273"/>
      <c r="T665" s="274"/>
      <c r="AT665" s="275" t="s">
        <v>145</v>
      </c>
      <c r="AU665" s="275" t="s">
        <v>87</v>
      </c>
      <c r="AV665" s="13" t="s">
        <v>84</v>
      </c>
      <c r="AW665" s="13" t="s">
        <v>40</v>
      </c>
      <c r="AX665" s="13" t="s">
        <v>76</v>
      </c>
      <c r="AY665" s="275" t="s">
        <v>136</v>
      </c>
    </row>
    <row r="666" s="11" customFormat="1">
      <c r="B666" s="234"/>
      <c r="C666" s="235"/>
      <c r="D666" s="236" t="s">
        <v>145</v>
      </c>
      <c r="E666" s="237" t="s">
        <v>31</v>
      </c>
      <c r="F666" s="238" t="s">
        <v>1272</v>
      </c>
      <c r="G666" s="235"/>
      <c r="H666" s="239">
        <v>21.760000000000002</v>
      </c>
      <c r="I666" s="240"/>
      <c r="J666" s="235"/>
      <c r="K666" s="235"/>
      <c r="L666" s="241"/>
      <c r="M666" s="242"/>
      <c r="N666" s="243"/>
      <c r="O666" s="243"/>
      <c r="P666" s="243"/>
      <c r="Q666" s="243"/>
      <c r="R666" s="243"/>
      <c r="S666" s="243"/>
      <c r="T666" s="244"/>
      <c r="AT666" s="245" t="s">
        <v>145</v>
      </c>
      <c r="AU666" s="245" t="s">
        <v>87</v>
      </c>
      <c r="AV666" s="11" t="s">
        <v>87</v>
      </c>
      <c r="AW666" s="11" t="s">
        <v>40</v>
      </c>
      <c r="AX666" s="11" t="s">
        <v>76</v>
      </c>
      <c r="AY666" s="245" t="s">
        <v>136</v>
      </c>
    </row>
    <row r="667" s="11" customFormat="1">
      <c r="B667" s="234"/>
      <c r="C667" s="235"/>
      <c r="D667" s="236" t="s">
        <v>145</v>
      </c>
      <c r="E667" s="237" t="s">
        <v>31</v>
      </c>
      <c r="F667" s="238" t="s">
        <v>1273</v>
      </c>
      <c r="G667" s="235"/>
      <c r="H667" s="239">
        <v>109.392</v>
      </c>
      <c r="I667" s="240"/>
      <c r="J667" s="235"/>
      <c r="K667" s="235"/>
      <c r="L667" s="241"/>
      <c r="M667" s="242"/>
      <c r="N667" s="243"/>
      <c r="O667" s="243"/>
      <c r="P667" s="243"/>
      <c r="Q667" s="243"/>
      <c r="R667" s="243"/>
      <c r="S667" s="243"/>
      <c r="T667" s="244"/>
      <c r="AT667" s="245" t="s">
        <v>145</v>
      </c>
      <c r="AU667" s="245" t="s">
        <v>87</v>
      </c>
      <c r="AV667" s="11" t="s">
        <v>87</v>
      </c>
      <c r="AW667" s="11" t="s">
        <v>40</v>
      </c>
      <c r="AX667" s="11" t="s">
        <v>76</v>
      </c>
      <c r="AY667" s="245" t="s">
        <v>136</v>
      </c>
    </row>
    <row r="668" s="11" customFormat="1">
      <c r="B668" s="234"/>
      <c r="C668" s="235"/>
      <c r="D668" s="236" t="s">
        <v>145</v>
      </c>
      <c r="E668" s="237" t="s">
        <v>31</v>
      </c>
      <c r="F668" s="238" t="s">
        <v>1274</v>
      </c>
      <c r="G668" s="235"/>
      <c r="H668" s="239">
        <v>26.399999999999999</v>
      </c>
      <c r="I668" s="240"/>
      <c r="J668" s="235"/>
      <c r="K668" s="235"/>
      <c r="L668" s="241"/>
      <c r="M668" s="242"/>
      <c r="N668" s="243"/>
      <c r="O668" s="243"/>
      <c r="P668" s="243"/>
      <c r="Q668" s="243"/>
      <c r="R668" s="243"/>
      <c r="S668" s="243"/>
      <c r="T668" s="244"/>
      <c r="AT668" s="245" t="s">
        <v>145</v>
      </c>
      <c r="AU668" s="245" t="s">
        <v>87</v>
      </c>
      <c r="AV668" s="11" t="s">
        <v>87</v>
      </c>
      <c r="AW668" s="11" t="s">
        <v>40</v>
      </c>
      <c r="AX668" s="11" t="s">
        <v>76</v>
      </c>
      <c r="AY668" s="245" t="s">
        <v>136</v>
      </c>
    </row>
    <row r="669" s="12" customFormat="1">
      <c r="B669" s="251"/>
      <c r="C669" s="252"/>
      <c r="D669" s="236" t="s">
        <v>145</v>
      </c>
      <c r="E669" s="253" t="s">
        <v>31</v>
      </c>
      <c r="F669" s="254" t="s">
        <v>215</v>
      </c>
      <c r="G669" s="252"/>
      <c r="H669" s="255">
        <v>157.55199999999999</v>
      </c>
      <c r="I669" s="256"/>
      <c r="J669" s="252"/>
      <c r="K669" s="252"/>
      <c r="L669" s="257"/>
      <c r="M669" s="258"/>
      <c r="N669" s="259"/>
      <c r="O669" s="259"/>
      <c r="P669" s="259"/>
      <c r="Q669" s="259"/>
      <c r="R669" s="259"/>
      <c r="S669" s="259"/>
      <c r="T669" s="260"/>
      <c r="AT669" s="261" t="s">
        <v>145</v>
      </c>
      <c r="AU669" s="261" t="s">
        <v>87</v>
      </c>
      <c r="AV669" s="12" t="s">
        <v>143</v>
      </c>
      <c r="AW669" s="12" t="s">
        <v>40</v>
      </c>
      <c r="AX669" s="12" t="s">
        <v>84</v>
      </c>
      <c r="AY669" s="261" t="s">
        <v>136</v>
      </c>
    </row>
    <row r="670" s="1" customFormat="1" ht="16.5" customHeight="1">
      <c r="B670" s="47"/>
      <c r="C670" s="276" t="s">
        <v>1275</v>
      </c>
      <c r="D670" s="276" t="s">
        <v>442</v>
      </c>
      <c r="E670" s="277" t="s">
        <v>1276</v>
      </c>
      <c r="F670" s="278" t="s">
        <v>1277</v>
      </c>
      <c r="G670" s="279" t="s">
        <v>149</v>
      </c>
      <c r="H670" s="280">
        <v>163.14500000000001</v>
      </c>
      <c r="I670" s="281"/>
      <c r="J670" s="282">
        <f>ROUND(I670*H670,2)</f>
        <v>0</v>
      </c>
      <c r="K670" s="278" t="s">
        <v>142</v>
      </c>
      <c r="L670" s="283"/>
      <c r="M670" s="284" t="s">
        <v>31</v>
      </c>
      <c r="N670" s="285" t="s">
        <v>47</v>
      </c>
      <c r="O670" s="48"/>
      <c r="P670" s="231">
        <f>O670*H670</f>
        <v>0</v>
      </c>
      <c r="Q670" s="231">
        <v>0.0043</v>
      </c>
      <c r="R670" s="231">
        <f>Q670*H670</f>
        <v>0.70152350000000008</v>
      </c>
      <c r="S670" s="231">
        <v>0</v>
      </c>
      <c r="T670" s="232">
        <f>S670*H670</f>
        <v>0</v>
      </c>
      <c r="AR670" s="24" t="s">
        <v>502</v>
      </c>
      <c r="AT670" s="24" t="s">
        <v>442</v>
      </c>
      <c r="AU670" s="24" t="s">
        <v>87</v>
      </c>
      <c r="AY670" s="24" t="s">
        <v>136</v>
      </c>
      <c r="BE670" s="233">
        <f>IF(N670="základní",J670,0)</f>
        <v>0</v>
      </c>
      <c r="BF670" s="233">
        <f>IF(N670="snížená",J670,0)</f>
        <v>0</v>
      </c>
      <c r="BG670" s="233">
        <f>IF(N670="zákl. přenesená",J670,0)</f>
        <v>0</v>
      </c>
      <c r="BH670" s="233">
        <f>IF(N670="sníž. přenesená",J670,0)</f>
        <v>0</v>
      </c>
      <c r="BI670" s="233">
        <f>IF(N670="nulová",J670,0)</f>
        <v>0</v>
      </c>
      <c r="BJ670" s="24" t="s">
        <v>84</v>
      </c>
      <c r="BK670" s="233">
        <f>ROUND(I670*H670,2)</f>
        <v>0</v>
      </c>
      <c r="BL670" s="24" t="s">
        <v>323</v>
      </c>
      <c r="BM670" s="24" t="s">
        <v>1278</v>
      </c>
    </row>
    <row r="671" s="1" customFormat="1">
      <c r="B671" s="47"/>
      <c r="C671" s="75"/>
      <c r="D671" s="236" t="s">
        <v>151</v>
      </c>
      <c r="E671" s="75"/>
      <c r="F671" s="246" t="s">
        <v>1279</v>
      </c>
      <c r="G671" s="75"/>
      <c r="H671" s="75"/>
      <c r="I671" s="192"/>
      <c r="J671" s="75"/>
      <c r="K671" s="75"/>
      <c r="L671" s="73"/>
      <c r="M671" s="247"/>
      <c r="N671" s="48"/>
      <c r="O671" s="48"/>
      <c r="P671" s="48"/>
      <c r="Q671" s="48"/>
      <c r="R671" s="48"/>
      <c r="S671" s="48"/>
      <c r="T671" s="96"/>
      <c r="AT671" s="24" t="s">
        <v>151</v>
      </c>
      <c r="AU671" s="24" t="s">
        <v>87</v>
      </c>
    </row>
    <row r="672" s="11" customFormat="1">
      <c r="B672" s="234"/>
      <c r="C672" s="235"/>
      <c r="D672" s="236" t="s">
        <v>145</v>
      </c>
      <c r="E672" s="235"/>
      <c r="F672" s="238" t="s">
        <v>1280</v>
      </c>
      <c r="G672" s="235"/>
      <c r="H672" s="239">
        <v>163.14500000000001</v>
      </c>
      <c r="I672" s="240"/>
      <c r="J672" s="235"/>
      <c r="K672" s="235"/>
      <c r="L672" s="241"/>
      <c r="M672" s="242"/>
      <c r="N672" s="243"/>
      <c r="O672" s="243"/>
      <c r="P672" s="243"/>
      <c r="Q672" s="243"/>
      <c r="R672" s="243"/>
      <c r="S672" s="243"/>
      <c r="T672" s="244"/>
      <c r="AT672" s="245" t="s">
        <v>145</v>
      </c>
      <c r="AU672" s="245" t="s">
        <v>87</v>
      </c>
      <c r="AV672" s="11" t="s">
        <v>87</v>
      </c>
      <c r="AW672" s="11" t="s">
        <v>6</v>
      </c>
      <c r="AX672" s="11" t="s">
        <v>84</v>
      </c>
      <c r="AY672" s="245" t="s">
        <v>136</v>
      </c>
    </row>
    <row r="673" s="1" customFormat="1" ht="16.5" customHeight="1">
      <c r="B673" s="47"/>
      <c r="C673" s="276" t="s">
        <v>1281</v>
      </c>
      <c r="D673" s="276" t="s">
        <v>442</v>
      </c>
      <c r="E673" s="277" t="s">
        <v>1282</v>
      </c>
      <c r="F673" s="278" t="s">
        <v>1283</v>
      </c>
      <c r="G673" s="279" t="s">
        <v>149</v>
      </c>
      <c r="H673" s="280">
        <v>18.039999999999999</v>
      </c>
      <c r="I673" s="281"/>
      <c r="J673" s="282">
        <f>ROUND(I673*H673,2)</f>
        <v>0</v>
      </c>
      <c r="K673" s="278" t="s">
        <v>142</v>
      </c>
      <c r="L673" s="283"/>
      <c r="M673" s="284" t="s">
        <v>31</v>
      </c>
      <c r="N673" s="285" t="s">
        <v>47</v>
      </c>
      <c r="O673" s="48"/>
      <c r="P673" s="231">
        <f>O673*H673</f>
        <v>0</v>
      </c>
      <c r="Q673" s="231">
        <v>0.0041000000000000003</v>
      </c>
      <c r="R673" s="231">
        <f>Q673*H673</f>
        <v>0.073964000000000002</v>
      </c>
      <c r="S673" s="231">
        <v>0</v>
      </c>
      <c r="T673" s="232">
        <f>S673*H673</f>
        <v>0</v>
      </c>
      <c r="AR673" s="24" t="s">
        <v>502</v>
      </c>
      <c r="AT673" s="24" t="s">
        <v>442</v>
      </c>
      <c r="AU673" s="24" t="s">
        <v>87</v>
      </c>
      <c r="AY673" s="24" t="s">
        <v>136</v>
      </c>
      <c r="BE673" s="233">
        <f>IF(N673="základní",J673,0)</f>
        <v>0</v>
      </c>
      <c r="BF673" s="233">
        <f>IF(N673="snížená",J673,0)</f>
        <v>0</v>
      </c>
      <c r="BG673" s="233">
        <f>IF(N673="zákl. přenesená",J673,0)</f>
        <v>0</v>
      </c>
      <c r="BH673" s="233">
        <f>IF(N673="sníž. přenesená",J673,0)</f>
        <v>0</v>
      </c>
      <c r="BI673" s="233">
        <f>IF(N673="nulová",J673,0)</f>
        <v>0</v>
      </c>
      <c r="BJ673" s="24" t="s">
        <v>84</v>
      </c>
      <c r="BK673" s="233">
        <f>ROUND(I673*H673,2)</f>
        <v>0</v>
      </c>
      <c r="BL673" s="24" t="s">
        <v>323</v>
      </c>
      <c r="BM673" s="24" t="s">
        <v>1284</v>
      </c>
    </row>
    <row r="674" s="11" customFormat="1">
      <c r="B674" s="234"/>
      <c r="C674" s="235"/>
      <c r="D674" s="236" t="s">
        <v>145</v>
      </c>
      <c r="E674" s="235"/>
      <c r="F674" s="238" t="s">
        <v>1285</v>
      </c>
      <c r="G674" s="235"/>
      <c r="H674" s="239">
        <v>18.039999999999999</v>
      </c>
      <c r="I674" s="240"/>
      <c r="J674" s="235"/>
      <c r="K674" s="235"/>
      <c r="L674" s="241"/>
      <c r="M674" s="242"/>
      <c r="N674" s="243"/>
      <c r="O674" s="243"/>
      <c r="P674" s="243"/>
      <c r="Q674" s="243"/>
      <c r="R674" s="243"/>
      <c r="S674" s="243"/>
      <c r="T674" s="244"/>
      <c r="AT674" s="245" t="s">
        <v>145</v>
      </c>
      <c r="AU674" s="245" t="s">
        <v>87</v>
      </c>
      <c r="AV674" s="11" t="s">
        <v>87</v>
      </c>
      <c r="AW674" s="11" t="s">
        <v>6</v>
      </c>
      <c r="AX674" s="11" t="s">
        <v>84</v>
      </c>
      <c r="AY674" s="245" t="s">
        <v>136</v>
      </c>
    </row>
    <row r="675" s="1" customFormat="1" ht="25.5" customHeight="1">
      <c r="B675" s="47"/>
      <c r="C675" s="222" t="s">
        <v>1286</v>
      </c>
      <c r="D675" s="222" t="s">
        <v>138</v>
      </c>
      <c r="E675" s="223" t="s">
        <v>1287</v>
      </c>
      <c r="F675" s="224" t="s">
        <v>1288</v>
      </c>
      <c r="G675" s="225" t="s">
        <v>149</v>
      </c>
      <c r="H675" s="226">
        <v>118.27200000000001</v>
      </c>
      <c r="I675" s="227"/>
      <c r="J675" s="228">
        <f>ROUND(I675*H675,2)</f>
        <v>0</v>
      </c>
      <c r="K675" s="224" t="s">
        <v>142</v>
      </c>
      <c r="L675" s="73"/>
      <c r="M675" s="229" t="s">
        <v>31</v>
      </c>
      <c r="N675" s="230" t="s">
        <v>47</v>
      </c>
      <c r="O675" s="48"/>
      <c r="P675" s="231">
        <f>O675*H675</f>
        <v>0</v>
      </c>
      <c r="Q675" s="231">
        <v>0</v>
      </c>
      <c r="R675" s="231">
        <f>Q675*H675</f>
        <v>0</v>
      </c>
      <c r="S675" s="231">
        <v>0</v>
      </c>
      <c r="T675" s="232">
        <f>S675*H675</f>
        <v>0</v>
      </c>
      <c r="AR675" s="24" t="s">
        <v>323</v>
      </c>
      <c r="AT675" s="24" t="s">
        <v>138</v>
      </c>
      <c r="AU675" s="24" t="s">
        <v>87</v>
      </c>
      <c r="AY675" s="24" t="s">
        <v>136</v>
      </c>
      <c r="BE675" s="233">
        <f>IF(N675="základní",J675,0)</f>
        <v>0</v>
      </c>
      <c r="BF675" s="233">
        <f>IF(N675="snížená",J675,0)</f>
        <v>0</v>
      </c>
      <c r="BG675" s="233">
        <f>IF(N675="zákl. přenesená",J675,0)</f>
        <v>0</v>
      </c>
      <c r="BH675" s="233">
        <f>IF(N675="sníž. přenesená",J675,0)</f>
        <v>0</v>
      </c>
      <c r="BI675" s="233">
        <f>IF(N675="nulová",J675,0)</f>
        <v>0</v>
      </c>
      <c r="BJ675" s="24" t="s">
        <v>84</v>
      </c>
      <c r="BK675" s="233">
        <f>ROUND(I675*H675,2)</f>
        <v>0</v>
      </c>
      <c r="BL675" s="24" t="s">
        <v>323</v>
      </c>
      <c r="BM675" s="24" t="s">
        <v>1289</v>
      </c>
    </row>
    <row r="676" s="1" customFormat="1">
      <c r="B676" s="47"/>
      <c r="C676" s="75"/>
      <c r="D676" s="236" t="s">
        <v>151</v>
      </c>
      <c r="E676" s="75"/>
      <c r="F676" s="246" t="s">
        <v>1290</v>
      </c>
      <c r="G676" s="75"/>
      <c r="H676" s="75"/>
      <c r="I676" s="192"/>
      <c r="J676" s="75"/>
      <c r="K676" s="75"/>
      <c r="L676" s="73"/>
      <c r="M676" s="247"/>
      <c r="N676" s="48"/>
      <c r="O676" s="48"/>
      <c r="P676" s="48"/>
      <c r="Q676" s="48"/>
      <c r="R676" s="48"/>
      <c r="S676" s="48"/>
      <c r="T676" s="96"/>
      <c r="AT676" s="24" t="s">
        <v>151</v>
      </c>
      <c r="AU676" s="24" t="s">
        <v>87</v>
      </c>
    </row>
    <row r="677" s="11" customFormat="1">
      <c r="B677" s="234"/>
      <c r="C677" s="235"/>
      <c r="D677" s="236" t="s">
        <v>145</v>
      </c>
      <c r="E677" s="237" t="s">
        <v>31</v>
      </c>
      <c r="F677" s="238" t="s">
        <v>1291</v>
      </c>
      <c r="G677" s="235"/>
      <c r="H677" s="239">
        <v>59.136000000000003</v>
      </c>
      <c r="I677" s="240"/>
      <c r="J677" s="235"/>
      <c r="K677" s="235"/>
      <c r="L677" s="241"/>
      <c r="M677" s="242"/>
      <c r="N677" s="243"/>
      <c r="O677" s="243"/>
      <c r="P677" s="243"/>
      <c r="Q677" s="243"/>
      <c r="R677" s="243"/>
      <c r="S677" s="243"/>
      <c r="T677" s="244"/>
      <c r="AT677" s="245" t="s">
        <v>145</v>
      </c>
      <c r="AU677" s="245" t="s">
        <v>87</v>
      </c>
      <c r="AV677" s="11" t="s">
        <v>87</v>
      </c>
      <c r="AW677" s="11" t="s">
        <v>40</v>
      </c>
      <c r="AX677" s="11" t="s">
        <v>76</v>
      </c>
      <c r="AY677" s="245" t="s">
        <v>136</v>
      </c>
    </row>
    <row r="678" s="11" customFormat="1">
      <c r="B678" s="234"/>
      <c r="C678" s="235"/>
      <c r="D678" s="236" t="s">
        <v>145</v>
      </c>
      <c r="E678" s="237" t="s">
        <v>31</v>
      </c>
      <c r="F678" s="238" t="s">
        <v>1292</v>
      </c>
      <c r="G678" s="235"/>
      <c r="H678" s="239">
        <v>59.136000000000003</v>
      </c>
      <c r="I678" s="240"/>
      <c r="J678" s="235"/>
      <c r="K678" s="235"/>
      <c r="L678" s="241"/>
      <c r="M678" s="242"/>
      <c r="N678" s="243"/>
      <c r="O678" s="243"/>
      <c r="P678" s="243"/>
      <c r="Q678" s="243"/>
      <c r="R678" s="243"/>
      <c r="S678" s="243"/>
      <c r="T678" s="244"/>
      <c r="AT678" s="245" t="s">
        <v>145</v>
      </c>
      <c r="AU678" s="245" t="s">
        <v>87</v>
      </c>
      <c r="AV678" s="11" t="s">
        <v>87</v>
      </c>
      <c r="AW678" s="11" t="s">
        <v>40</v>
      </c>
      <c r="AX678" s="11" t="s">
        <v>76</v>
      </c>
      <c r="AY678" s="245" t="s">
        <v>136</v>
      </c>
    </row>
    <row r="679" s="12" customFormat="1">
      <c r="B679" s="251"/>
      <c r="C679" s="252"/>
      <c r="D679" s="236" t="s">
        <v>145</v>
      </c>
      <c r="E679" s="253" t="s">
        <v>31</v>
      </c>
      <c r="F679" s="254" t="s">
        <v>215</v>
      </c>
      <c r="G679" s="252"/>
      <c r="H679" s="255">
        <v>118.27200000000001</v>
      </c>
      <c r="I679" s="256"/>
      <c r="J679" s="252"/>
      <c r="K679" s="252"/>
      <c r="L679" s="257"/>
      <c r="M679" s="258"/>
      <c r="N679" s="259"/>
      <c r="O679" s="259"/>
      <c r="P679" s="259"/>
      <c r="Q679" s="259"/>
      <c r="R679" s="259"/>
      <c r="S679" s="259"/>
      <c r="T679" s="260"/>
      <c r="AT679" s="261" t="s">
        <v>145</v>
      </c>
      <c r="AU679" s="261" t="s">
        <v>87</v>
      </c>
      <c r="AV679" s="12" t="s">
        <v>143</v>
      </c>
      <c r="AW679" s="12" t="s">
        <v>40</v>
      </c>
      <c r="AX679" s="12" t="s">
        <v>84</v>
      </c>
      <c r="AY679" s="261" t="s">
        <v>136</v>
      </c>
    </row>
    <row r="680" s="1" customFormat="1" ht="16.5" customHeight="1">
      <c r="B680" s="47"/>
      <c r="C680" s="276" t="s">
        <v>1293</v>
      </c>
      <c r="D680" s="276" t="s">
        <v>442</v>
      </c>
      <c r="E680" s="277" t="s">
        <v>1294</v>
      </c>
      <c r="F680" s="278" t="s">
        <v>1295</v>
      </c>
      <c r="G680" s="279" t="s">
        <v>149</v>
      </c>
      <c r="H680" s="280">
        <v>118.27200000000001</v>
      </c>
      <c r="I680" s="281"/>
      <c r="J680" s="282">
        <f>ROUND(I680*H680,2)</f>
        <v>0</v>
      </c>
      <c r="K680" s="278" t="s">
        <v>142</v>
      </c>
      <c r="L680" s="283"/>
      <c r="M680" s="284" t="s">
        <v>31</v>
      </c>
      <c r="N680" s="285" t="s">
        <v>47</v>
      </c>
      <c r="O680" s="48"/>
      <c r="P680" s="231">
        <f>O680*H680</f>
        <v>0</v>
      </c>
      <c r="Q680" s="231">
        <v>0.0024199999999999998</v>
      </c>
      <c r="R680" s="231">
        <f>Q680*H680</f>
        <v>0.28621824000000001</v>
      </c>
      <c r="S680" s="231">
        <v>0</v>
      </c>
      <c r="T680" s="232">
        <f>S680*H680</f>
        <v>0</v>
      </c>
      <c r="AR680" s="24" t="s">
        <v>502</v>
      </c>
      <c r="AT680" s="24" t="s">
        <v>442</v>
      </c>
      <c r="AU680" s="24" t="s">
        <v>87</v>
      </c>
      <c r="AY680" s="24" t="s">
        <v>136</v>
      </c>
      <c r="BE680" s="233">
        <f>IF(N680="základní",J680,0)</f>
        <v>0</v>
      </c>
      <c r="BF680" s="233">
        <f>IF(N680="snížená",J680,0)</f>
        <v>0</v>
      </c>
      <c r="BG680" s="233">
        <f>IF(N680="zákl. přenesená",J680,0)</f>
        <v>0</v>
      </c>
      <c r="BH680" s="233">
        <f>IF(N680="sníž. přenesená",J680,0)</f>
        <v>0</v>
      </c>
      <c r="BI680" s="233">
        <f>IF(N680="nulová",J680,0)</f>
        <v>0</v>
      </c>
      <c r="BJ680" s="24" t="s">
        <v>84</v>
      </c>
      <c r="BK680" s="233">
        <f>ROUND(I680*H680,2)</f>
        <v>0</v>
      </c>
      <c r="BL680" s="24" t="s">
        <v>323</v>
      </c>
      <c r="BM680" s="24" t="s">
        <v>1296</v>
      </c>
    </row>
    <row r="681" s="1" customFormat="1" ht="16.5" customHeight="1">
      <c r="B681" s="47"/>
      <c r="C681" s="222" t="s">
        <v>1297</v>
      </c>
      <c r="D681" s="222" t="s">
        <v>138</v>
      </c>
      <c r="E681" s="223" t="s">
        <v>1298</v>
      </c>
      <c r="F681" s="224" t="s">
        <v>1299</v>
      </c>
      <c r="G681" s="225" t="s">
        <v>149</v>
      </c>
      <c r="H681" s="226">
        <v>157.08000000000001</v>
      </c>
      <c r="I681" s="227"/>
      <c r="J681" s="228">
        <f>ROUND(I681*H681,2)</f>
        <v>0</v>
      </c>
      <c r="K681" s="224" t="s">
        <v>142</v>
      </c>
      <c r="L681" s="73"/>
      <c r="M681" s="229" t="s">
        <v>31</v>
      </c>
      <c r="N681" s="230" t="s">
        <v>47</v>
      </c>
      <c r="O681" s="48"/>
      <c r="P681" s="231">
        <f>O681*H681</f>
        <v>0</v>
      </c>
      <c r="Q681" s="231">
        <v>0</v>
      </c>
      <c r="R681" s="231">
        <f>Q681*H681</f>
        <v>0</v>
      </c>
      <c r="S681" s="231">
        <v>0</v>
      </c>
      <c r="T681" s="232">
        <f>S681*H681</f>
        <v>0</v>
      </c>
      <c r="AR681" s="24" t="s">
        <v>323</v>
      </c>
      <c r="AT681" s="24" t="s">
        <v>138</v>
      </c>
      <c r="AU681" s="24" t="s">
        <v>87</v>
      </c>
      <c r="AY681" s="24" t="s">
        <v>136</v>
      </c>
      <c r="BE681" s="233">
        <f>IF(N681="základní",J681,0)</f>
        <v>0</v>
      </c>
      <c r="BF681" s="233">
        <f>IF(N681="snížená",J681,0)</f>
        <v>0</v>
      </c>
      <c r="BG681" s="233">
        <f>IF(N681="zákl. přenesená",J681,0)</f>
        <v>0</v>
      </c>
      <c r="BH681" s="233">
        <f>IF(N681="sníž. přenesená",J681,0)</f>
        <v>0</v>
      </c>
      <c r="BI681" s="233">
        <f>IF(N681="nulová",J681,0)</f>
        <v>0</v>
      </c>
      <c r="BJ681" s="24" t="s">
        <v>84</v>
      </c>
      <c r="BK681" s="233">
        <f>ROUND(I681*H681,2)</f>
        <v>0</v>
      </c>
      <c r="BL681" s="24" t="s">
        <v>323</v>
      </c>
      <c r="BM681" s="24" t="s">
        <v>1300</v>
      </c>
    </row>
    <row r="682" s="1" customFormat="1">
      <c r="B682" s="47"/>
      <c r="C682" s="75"/>
      <c r="D682" s="236" t="s">
        <v>151</v>
      </c>
      <c r="E682" s="75"/>
      <c r="F682" s="246" t="s">
        <v>1301</v>
      </c>
      <c r="G682" s="75"/>
      <c r="H682" s="75"/>
      <c r="I682" s="192"/>
      <c r="J682" s="75"/>
      <c r="K682" s="75"/>
      <c r="L682" s="73"/>
      <c r="M682" s="247"/>
      <c r="N682" s="48"/>
      <c r="O682" s="48"/>
      <c r="P682" s="48"/>
      <c r="Q682" s="48"/>
      <c r="R682" s="48"/>
      <c r="S682" s="48"/>
      <c r="T682" s="96"/>
      <c r="AT682" s="24" t="s">
        <v>151</v>
      </c>
      <c r="AU682" s="24" t="s">
        <v>87</v>
      </c>
    </row>
    <row r="683" s="13" customFormat="1">
      <c r="B683" s="266"/>
      <c r="C683" s="267"/>
      <c r="D683" s="236" t="s">
        <v>145</v>
      </c>
      <c r="E683" s="268" t="s">
        <v>31</v>
      </c>
      <c r="F683" s="269" t="s">
        <v>619</v>
      </c>
      <c r="G683" s="267"/>
      <c r="H683" s="268" t="s">
        <v>31</v>
      </c>
      <c r="I683" s="270"/>
      <c r="J683" s="267"/>
      <c r="K683" s="267"/>
      <c r="L683" s="271"/>
      <c r="M683" s="272"/>
      <c r="N683" s="273"/>
      <c r="O683" s="273"/>
      <c r="P683" s="273"/>
      <c r="Q683" s="273"/>
      <c r="R683" s="273"/>
      <c r="S683" s="273"/>
      <c r="T683" s="274"/>
      <c r="AT683" s="275" t="s">
        <v>145</v>
      </c>
      <c r="AU683" s="275" t="s">
        <v>87</v>
      </c>
      <c r="AV683" s="13" t="s">
        <v>84</v>
      </c>
      <c r="AW683" s="13" t="s">
        <v>40</v>
      </c>
      <c r="AX683" s="13" t="s">
        <v>76</v>
      </c>
      <c r="AY683" s="275" t="s">
        <v>136</v>
      </c>
    </row>
    <row r="684" s="11" customFormat="1">
      <c r="B684" s="234"/>
      <c r="C684" s="235"/>
      <c r="D684" s="236" t="s">
        <v>145</v>
      </c>
      <c r="E684" s="237" t="s">
        <v>31</v>
      </c>
      <c r="F684" s="238" t="s">
        <v>1302</v>
      </c>
      <c r="G684" s="235"/>
      <c r="H684" s="239">
        <v>78.540000000000006</v>
      </c>
      <c r="I684" s="240"/>
      <c r="J684" s="235"/>
      <c r="K684" s="235"/>
      <c r="L684" s="241"/>
      <c r="M684" s="242"/>
      <c r="N684" s="243"/>
      <c r="O684" s="243"/>
      <c r="P684" s="243"/>
      <c r="Q684" s="243"/>
      <c r="R684" s="243"/>
      <c r="S684" s="243"/>
      <c r="T684" s="244"/>
      <c r="AT684" s="245" t="s">
        <v>145</v>
      </c>
      <c r="AU684" s="245" t="s">
        <v>87</v>
      </c>
      <c r="AV684" s="11" t="s">
        <v>87</v>
      </c>
      <c r="AW684" s="11" t="s">
        <v>40</v>
      </c>
      <c r="AX684" s="11" t="s">
        <v>76</v>
      </c>
      <c r="AY684" s="245" t="s">
        <v>136</v>
      </c>
    </row>
    <row r="685" s="11" customFormat="1">
      <c r="B685" s="234"/>
      <c r="C685" s="235"/>
      <c r="D685" s="236" t="s">
        <v>145</v>
      </c>
      <c r="E685" s="237" t="s">
        <v>31</v>
      </c>
      <c r="F685" s="238" t="s">
        <v>1303</v>
      </c>
      <c r="G685" s="235"/>
      <c r="H685" s="239">
        <v>78.540000000000006</v>
      </c>
      <c r="I685" s="240"/>
      <c r="J685" s="235"/>
      <c r="K685" s="235"/>
      <c r="L685" s="241"/>
      <c r="M685" s="242"/>
      <c r="N685" s="243"/>
      <c r="O685" s="243"/>
      <c r="P685" s="243"/>
      <c r="Q685" s="243"/>
      <c r="R685" s="243"/>
      <c r="S685" s="243"/>
      <c r="T685" s="244"/>
      <c r="AT685" s="245" t="s">
        <v>145</v>
      </c>
      <c r="AU685" s="245" t="s">
        <v>87</v>
      </c>
      <c r="AV685" s="11" t="s">
        <v>87</v>
      </c>
      <c r="AW685" s="11" t="s">
        <v>40</v>
      </c>
      <c r="AX685" s="11" t="s">
        <v>76</v>
      </c>
      <c r="AY685" s="245" t="s">
        <v>136</v>
      </c>
    </row>
    <row r="686" s="12" customFormat="1">
      <c r="B686" s="251"/>
      <c r="C686" s="252"/>
      <c r="D686" s="236" t="s">
        <v>145</v>
      </c>
      <c r="E686" s="253" t="s">
        <v>31</v>
      </c>
      <c r="F686" s="254" t="s">
        <v>215</v>
      </c>
      <c r="G686" s="252"/>
      <c r="H686" s="255">
        <v>157.08000000000001</v>
      </c>
      <c r="I686" s="256"/>
      <c r="J686" s="252"/>
      <c r="K686" s="252"/>
      <c r="L686" s="257"/>
      <c r="M686" s="258"/>
      <c r="N686" s="259"/>
      <c r="O686" s="259"/>
      <c r="P686" s="259"/>
      <c r="Q686" s="259"/>
      <c r="R686" s="259"/>
      <c r="S686" s="259"/>
      <c r="T686" s="260"/>
      <c r="AT686" s="261" t="s">
        <v>145</v>
      </c>
      <c r="AU686" s="261" t="s">
        <v>87</v>
      </c>
      <c r="AV686" s="12" t="s">
        <v>143</v>
      </c>
      <c r="AW686" s="12" t="s">
        <v>40</v>
      </c>
      <c r="AX686" s="12" t="s">
        <v>84</v>
      </c>
      <c r="AY686" s="261" t="s">
        <v>136</v>
      </c>
    </row>
    <row r="687" s="1" customFormat="1" ht="16.5" customHeight="1">
      <c r="B687" s="47"/>
      <c r="C687" s="276" t="s">
        <v>1304</v>
      </c>
      <c r="D687" s="276" t="s">
        <v>442</v>
      </c>
      <c r="E687" s="277" t="s">
        <v>1305</v>
      </c>
      <c r="F687" s="278" t="s">
        <v>1306</v>
      </c>
      <c r="G687" s="279" t="s">
        <v>149</v>
      </c>
      <c r="H687" s="280">
        <v>164.934</v>
      </c>
      <c r="I687" s="281"/>
      <c r="J687" s="282">
        <f>ROUND(I687*H687,2)</f>
        <v>0</v>
      </c>
      <c r="K687" s="278" t="s">
        <v>142</v>
      </c>
      <c r="L687" s="283"/>
      <c r="M687" s="284" t="s">
        <v>31</v>
      </c>
      <c r="N687" s="285" t="s">
        <v>47</v>
      </c>
      <c r="O687" s="48"/>
      <c r="P687" s="231">
        <f>O687*H687</f>
        <v>0</v>
      </c>
      <c r="Q687" s="231">
        <v>0.00029999999999999997</v>
      </c>
      <c r="R687" s="231">
        <f>Q687*H687</f>
        <v>0.049480199999999995</v>
      </c>
      <c r="S687" s="231">
        <v>0</v>
      </c>
      <c r="T687" s="232">
        <f>S687*H687</f>
        <v>0</v>
      </c>
      <c r="AR687" s="24" t="s">
        <v>502</v>
      </c>
      <c r="AT687" s="24" t="s">
        <v>442</v>
      </c>
      <c r="AU687" s="24" t="s">
        <v>87</v>
      </c>
      <c r="AY687" s="24" t="s">
        <v>136</v>
      </c>
      <c r="BE687" s="233">
        <f>IF(N687="základní",J687,0)</f>
        <v>0</v>
      </c>
      <c r="BF687" s="233">
        <f>IF(N687="snížená",J687,0)</f>
        <v>0</v>
      </c>
      <c r="BG687" s="233">
        <f>IF(N687="zákl. přenesená",J687,0)</f>
        <v>0</v>
      </c>
      <c r="BH687" s="233">
        <f>IF(N687="sníž. přenesená",J687,0)</f>
        <v>0</v>
      </c>
      <c r="BI687" s="233">
        <f>IF(N687="nulová",J687,0)</f>
        <v>0</v>
      </c>
      <c r="BJ687" s="24" t="s">
        <v>84</v>
      </c>
      <c r="BK687" s="233">
        <f>ROUND(I687*H687,2)</f>
        <v>0</v>
      </c>
      <c r="BL687" s="24" t="s">
        <v>323</v>
      </c>
      <c r="BM687" s="24" t="s">
        <v>1307</v>
      </c>
    </row>
    <row r="688" s="1" customFormat="1">
      <c r="B688" s="47"/>
      <c r="C688" s="75"/>
      <c r="D688" s="236" t="s">
        <v>151</v>
      </c>
      <c r="E688" s="75"/>
      <c r="F688" s="246" t="s">
        <v>1308</v>
      </c>
      <c r="G688" s="75"/>
      <c r="H688" s="75"/>
      <c r="I688" s="192"/>
      <c r="J688" s="75"/>
      <c r="K688" s="75"/>
      <c r="L688" s="73"/>
      <c r="M688" s="247"/>
      <c r="N688" s="48"/>
      <c r="O688" s="48"/>
      <c r="P688" s="48"/>
      <c r="Q688" s="48"/>
      <c r="R688" s="48"/>
      <c r="S688" s="48"/>
      <c r="T688" s="96"/>
      <c r="AT688" s="24" t="s">
        <v>151</v>
      </c>
      <c r="AU688" s="24" t="s">
        <v>87</v>
      </c>
    </row>
    <row r="689" s="11" customFormat="1">
      <c r="B689" s="234"/>
      <c r="C689" s="235"/>
      <c r="D689" s="236" t="s">
        <v>145</v>
      </c>
      <c r="E689" s="235"/>
      <c r="F689" s="238" t="s">
        <v>1309</v>
      </c>
      <c r="G689" s="235"/>
      <c r="H689" s="239">
        <v>164.934</v>
      </c>
      <c r="I689" s="240"/>
      <c r="J689" s="235"/>
      <c r="K689" s="235"/>
      <c r="L689" s="241"/>
      <c r="M689" s="242"/>
      <c r="N689" s="243"/>
      <c r="O689" s="243"/>
      <c r="P689" s="243"/>
      <c r="Q689" s="243"/>
      <c r="R689" s="243"/>
      <c r="S689" s="243"/>
      <c r="T689" s="244"/>
      <c r="AT689" s="245" t="s">
        <v>145</v>
      </c>
      <c r="AU689" s="245" t="s">
        <v>87</v>
      </c>
      <c r="AV689" s="11" t="s">
        <v>87</v>
      </c>
      <c r="AW689" s="11" t="s">
        <v>6</v>
      </c>
      <c r="AX689" s="11" t="s">
        <v>84</v>
      </c>
      <c r="AY689" s="245" t="s">
        <v>136</v>
      </c>
    </row>
    <row r="690" s="1" customFormat="1" ht="25.5" customHeight="1">
      <c r="B690" s="47"/>
      <c r="C690" s="222" t="s">
        <v>1310</v>
      </c>
      <c r="D690" s="222" t="s">
        <v>138</v>
      </c>
      <c r="E690" s="223" t="s">
        <v>1311</v>
      </c>
      <c r="F690" s="224" t="s">
        <v>1312</v>
      </c>
      <c r="G690" s="225" t="s">
        <v>174</v>
      </c>
      <c r="H690" s="226">
        <v>1.8919999999999999</v>
      </c>
      <c r="I690" s="227"/>
      <c r="J690" s="228">
        <f>ROUND(I690*H690,2)</f>
        <v>0</v>
      </c>
      <c r="K690" s="224" t="s">
        <v>142</v>
      </c>
      <c r="L690" s="73"/>
      <c r="M690" s="229" t="s">
        <v>31</v>
      </c>
      <c r="N690" s="230" t="s">
        <v>47</v>
      </c>
      <c r="O690" s="48"/>
      <c r="P690" s="231">
        <f>O690*H690</f>
        <v>0</v>
      </c>
      <c r="Q690" s="231">
        <v>0</v>
      </c>
      <c r="R690" s="231">
        <f>Q690*H690</f>
        <v>0</v>
      </c>
      <c r="S690" s="231">
        <v>0</v>
      </c>
      <c r="T690" s="232">
        <f>S690*H690</f>
        <v>0</v>
      </c>
      <c r="AR690" s="24" t="s">
        <v>323</v>
      </c>
      <c r="AT690" s="24" t="s">
        <v>138</v>
      </c>
      <c r="AU690" s="24" t="s">
        <v>87</v>
      </c>
      <c r="AY690" s="24" t="s">
        <v>136</v>
      </c>
      <c r="BE690" s="233">
        <f>IF(N690="základní",J690,0)</f>
        <v>0</v>
      </c>
      <c r="BF690" s="233">
        <f>IF(N690="snížená",J690,0)</f>
        <v>0</v>
      </c>
      <c r="BG690" s="233">
        <f>IF(N690="zákl. přenesená",J690,0)</f>
        <v>0</v>
      </c>
      <c r="BH690" s="233">
        <f>IF(N690="sníž. přenesená",J690,0)</f>
        <v>0</v>
      </c>
      <c r="BI690" s="233">
        <f>IF(N690="nulová",J690,0)</f>
        <v>0</v>
      </c>
      <c r="BJ690" s="24" t="s">
        <v>84</v>
      </c>
      <c r="BK690" s="233">
        <f>ROUND(I690*H690,2)</f>
        <v>0</v>
      </c>
      <c r="BL690" s="24" t="s">
        <v>323</v>
      </c>
      <c r="BM690" s="24" t="s">
        <v>1313</v>
      </c>
    </row>
    <row r="691" s="1" customFormat="1" ht="16.5" customHeight="1">
      <c r="B691" s="47"/>
      <c r="C691" s="222" t="s">
        <v>1314</v>
      </c>
      <c r="D691" s="222" t="s">
        <v>138</v>
      </c>
      <c r="E691" s="223" t="s">
        <v>1315</v>
      </c>
      <c r="F691" s="224" t="s">
        <v>1316</v>
      </c>
      <c r="G691" s="225" t="s">
        <v>174</v>
      </c>
      <c r="H691" s="226">
        <v>1.8919999999999999</v>
      </c>
      <c r="I691" s="227"/>
      <c r="J691" s="228">
        <f>ROUND(I691*H691,2)</f>
        <v>0</v>
      </c>
      <c r="K691" s="224" t="s">
        <v>142</v>
      </c>
      <c r="L691" s="73"/>
      <c r="M691" s="229" t="s">
        <v>31</v>
      </c>
      <c r="N691" s="230" t="s">
        <v>47</v>
      </c>
      <c r="O691" s="48"/>
      <c r="P691" s="231">
        <f>O691*H691</f>
        <v>0</v>
      </c>
      <c r="Q691" s="231">
        <v>0</v>
      </c>
      <c r="R691" s="231">
        <f>Q691*H691</f>
        <v>0</v>
      </c>
      <c r="S691" s="231">
        <v>0</v>
      </c>
      <c r="T691" s="232">
        <f>S691*H691</f>
        <v>0</v>
      </c>
      <c r="AR691" s="24" t="s">
        <v>323</v>
      </c>
      <c r="AT691" s="24" t="s">
        <v>138</v>
      </c>
      <c r="AU691" s="24" t="s">
        <v>87</v>
      </c>
      <c r="AY691" s="24" t="s">
        <v>136</v>
      </c>
      <c r="BE691" s="233">
        <f>IF(N691="základní",J691,0)</f>
        <v>0</v>
      </c>
      <c r="BF691" s="233">
        <f>IF(N691="snížená",J691,0)</f>
        <v>0</v>
      </c>
      <c r="BG691" s="233">
        <f>IF(N691="zákl. přenesená",J691,0)</f>
        <v>0</v>
      </c>
      <c r="BH691" s="233">
        <f>IF(N691="sníž. přenesená",J691,0)</f>
        <v>0</v>
      </c>
      <c r="BI691" s="233">
        <f>IF(N691="nulová",J691,0)</f>
        <v>0</v>
      </c>
      <c r="BJ691" s="24" t="s">
        <v>84</v>
      </c>
      <c r="BK691" s="233">
        <f>ROUND(I691*H691,2)</f>
        <v>0</v>
      </c>
      <c r="BL691" s="24" t="s">
        <v>323</v>
      </c>
      <c r="BM691" s="24" t="s">
        <v>1317</v>
      </c>
    </row>
    <row r="692" s="10" customFormat="1" ht="37.44" customHeight="1">
      <c r="B692" s="206"/>
      <c r="C692" s="207"/>
      <c r="D692" s="208" t="s">
        <v>75</v>
      </c>
      <c r="E692" s="209" t="s">
        <v>242</v>
      </c>
      <c r="F692" s="209" t="s">
        <v>243</v>
      </c>
      <c r="G692" s="207"/>
      <c r="H692" s="207"/>
      <c r="I692" s="210"/>
      <c r="J692" s="211">
        <f>BK692</f>
        <v>0</v>
      </c>
      <c r="K692" s="207"/>
      <c r="L692" s="212"/>
      <c r="M692" s="213"/>
      <c r="N692" s="214"/>
      <c r="O692" s="214"/>
      <c r="P692" s="215">
        <f>P693+P703+P706+P709</f>
        <v>0</v>
      </c>
      <c r="Q692" s="214"/>
      <c r="R692" s="215">
        <f>R693+R703+R706+R709</f>
        <v>0</v>
      </c>
      <c r="S692" s="214"/>
      <c r="T692" s="216">
        <f>T693+T703+T706+T709</f>
        <v>0</v>
      </c>
      <c r="AR692" s="217" t="s">
        <v>165</v>
      </c>
      <c r="AT692" s="218" t="s">
        <v>75</v>
      </c>
      <c r="AU692" s="218" t="s">
        <v>76</v>
      </c>
      <c r="AY692" s="217" t="s">
        <v>136</v>
      </c>
      <c r="BK692" s="219">
        <f>BK693+BK703+BK706+BK709</f>
        <v>0</v>
      </c>
    </row>
    <row r="693" s="10" customFormat="1" ht="19.92" customHeight="1">
      <c r="B693" s="206"/>
      <c r="C693" s="207"/>
      <c r="D693" s="208" t="s">
        <v>75</v>
      </c>
      <c r="E693" s="220" t="s">
        <v>1318</v>
      </c>
      <c r="F693" s="220" t="s">
        <v>1319</v>
      </c>
      <c r="G693" s="207"/>
      <c r="H693" s="207"/>
      <c r="I693" s="210"/>
      <c r="J693" s="221">
        <f>BK693</f>
        <v>0</v>
      </c>
      <c r="K693" s="207"/>
      <c r="L693" s="212"/>
      <c r="M693" s="213"/>
      <c r="N693" s="214"/>
      <c r="O693" s="214"/>
      <c r="P693" s="215">
        <f>SUM(P694:P702)</f>
        <v>0</v>
      </c>
      <c r="Q693" s="214"/>
      <c r="R693" s="215">
        <f>SUM(R694:R702)</f>
        <v>0</v>
      </c>
      <c r="S693" s="214"/>
      <c r="T693" s="216">
        <f>SUM(T694:T702)</f>
        <v>0</v>
      </c>
      <c r="AR693" s="217" t="s">
        <v>165</v>
      </c>
      <c r="AT693" s="218" t="s">
        <v>75</v>
      </c>
      <c r="AU693" s="218" t="s">
        <v>84</v>
      </c>
      <c r="AY693" s="217" t="s">
        <v>136</v>
      </c>
      <c r="BK693" s="219">
        <f>SUM(BK694:BK702)</f>
        <v>0</v>
      </c>
    </row>
    <row r="694" s="1" customFormat="1" ht="16.5" customHeight="1">
      <c r="B694" s="47"/>
      <c r="C694" s="222" t="s">
        <v>1320</v>
      </c>
      <c r="D694" s="222" t="s">
        <v>138</v>
      </c>
      <c r="E694" s="223" t="s">
        <v>1321</v>
      </c>
      <c r="F694" s="224" t="s">
        <v>1322</v>
      </c>
      <c r="G694" s="225" t="s">
        <v>1323</v>
      </c>
      <c r="H694" s="226">
        <v>1</v>
      </c>
      <c r="I694" s="227"/>
      <c r="J694" s="228">
        <f>ROUND(I694*H694,2)</f>
        <v>0</v>
      </c>
      <c r="K694" s="224" t="s">
        <v>142</v>
      </c>
      <c r="L694" s="73"/>
      <c r="M694" s="229" t="s">
        <v>31</v>
      </c>
      <c r="N694" s="230" t="s">
        <v>47</v>
      </c>
      <c r="O694" s="48"/>
      <c r="P694" s="231">
        <f>O694*H694</f>
        <v>0</v>
      </c>
      <c r="Q694" s="231">
        <v>0</v>
      </c>
      <c r="R694" s="231">
        <f>Q694*H694</f>
        <v>0</v>
      </c>
      <c r="S694" s="231">
        <v>0</v>
      </c>
      <c r="T694" s="232">
        <f>S694*H694</f>
        <v>0</v>
      </c>
      <c r="AR694" s="24" t="s">
        <v>248</v>
      </c>
      <c r="AT694" s="24" t="s">
        <v>138</v>
      </c>
      <c r="AU694" s="24" t="s">
        <v>87</v>
      </c>
      <c r="AY694" s="24" t="s">
        <v>136</v>
      </c>
      <c r="BE694" s="233">
        <f>IF(N694="základní",J694,0)</f>
        <v>0</v>
      </c>
      <c r="BF694" s="233">
        <f>IF(N694="snížená",J694,0)</f>
        <v>0</v>
      </c>
      <c r="BG694" s="233">
        <f>IF(N694="zákl. přenesená",J694,0)</f>
        <v>0</v>
      </c>
      <c r="BH694" s="233">
        <f>IF(N694="sníž. přenesená",J694,0)</f>
        <v>0</v>
      </c>
      <c r="BI694" s="233">
        <f>IF(N694="nulová",J694,0)</f>
        <v>0</v>
      </c>
      <c r="BJ694" s="24" t="s">
        <v>84</v>
      </c>
      <c r="BK694" s="233">
        <f>ROUND(I694*H694,2)</f>
        <v>0</v>
      </c>
      <c r="BL694" s="24" t="s">
        <v>248</v>
      </c>
      <c r="BM694" s="24" t="s">
        <v>1324</v>
      </c>
    </row>
    <row r="695" s="1" customFormat="1" ht="16.5" customHeight="1">
      <c r="B695" s="47"/>
      <c r="C695" s="222" t="s">
        <v>1325</v>
      </c>
      <c r="D695" s="222" t="s">
        <v>138</v>
      </c>
      <c r="E695" s="223" t="s">
        <v>1326</v>
      </c>
      <c r="F695" s="224" t="s">
        <v>1327</v>
      </c>
      <c r="G695" s="225" t="s">
        <v>1328</v>
      </c>
      <c r="H695" s="226">
        <v>1</v>
      </c>
      <c r="I695" s="227"/>
      <c r="J695" s="228">
        <f>ROUND(I695*H695,2)</f>
        <v>0</v>
      </c>
      <c r="K695" s="224" t="s">
        <v>142</v>
      </c>
      <c r="L695" s="73"/>
      <c r="M695" s="229" t="s">
        <v>31</v>
      </c>
      <c r="N695" s="230" t="s">
        <v>47</v>
      </c>
      <c r="O695" s="48"/>
      <c r="P695" s="231">
        <f>O695*H695</f>
        <v>0</v>
      </c>
      <c r="Q695" s="231">
        <v>0</v>
      </c>
      <c r="R695" s="231">
        <f>Q695*H695</f>
        <v>0</v>
      </c>
      <c r="S695" s="231">
        <v>0</v>
      </c>
      <c r="T695" s="232">
        <f>S695*H695</f>
        <v>0</v>
      </c>
      <c r="AR695" s="24" t="s">
        <v>248</v>
      </c>
      <c r="AT695" s="24" t="s">
        <v>138</v>
      </c>
      <c r="AU695" s="24" t="s">
        <v>87</v>
      </c>
      <c r="AY695" s="24" t="s">
        <v>136</v>
      </c>
      <c r="BE695" s="233">
        <f>IF(N695="základní",J695,0)</f>
        <v>0</v>
      </c>
      <c r="BF695" s="233">
        <f>IF(N695="snížená",J695,0)</f>
        <v>0</v>
      </c>
      <c r="BG695" s="233">
        <f>IF(N695="zákl. přenesená",J695,0)</f>
        <v>0</v>
      </c>
      <c r="BH695" s="233">
        <f>IF(N695="sníž. přenesená",J695,0)</f>
        <v>0</v>
      </c>
      <c r="BI695" s="233">
        <f>IF(N695="nulová",J695,0)</f>
        <v>0</v>
      </c>
      <c r="BJ695" s="24" t="s">
        <v>84</v>
      </c>
      <c r="BK695" s="233">
        <f>ROUND(I695*H695,2)</f>
        <v>0</v>
      </c>
      <c r="BL695" s="24" t="s">
        <v>248</v>
      </c>
      <c r="BM695" s="24" t="s">
        <v>1329</v>
      </c>
    </row>
    <row r="696" s="1" customFormat="1">
      <c r="B696" s="47"/>
      <c r="C696" s="75"/>
      <c r="D696" s="236" t="s">
        <v>151</v>
      </c>
      <c r="E696" s="75"/>
      <c r="F696" s="246" t="s">
        <v>1330</v>
      </c>
      <c r="G696" s="75"/>
      <c r="H696" s="75"/>
      <c r="I696" s="192"/>
      <c r="J696" s="75"/>
      <c r="K696" s="75"/>
      <c r="L696" s="73"/>
      <c r="M696" s="247"/>
      <c r="N696" s="48"/>
      <c r="O696" s="48"/>
      <c r="P696" s="48"/>
      <c r="Q696" s="48"/>
      <c r="R696" s="48"/>
      <c r="S696" s="48"/>
      <c r="T696" s="96"/>
      <c r="AT696" s="24" t="s">
        <v>151</v>
      </c>
      <c r="AU696" s="24" t="s">
        <v>87</v>
      </c>
    </row>
    <row r="697" s="1" customFormat="1" ht="16.5" customHeight="1">
      <c r="B697" s="47"/>
      <c r="C697" s="222" t="s">
        <v>1331</v>
      </c>
      <c r="D697" s="222" t="s">
        <v>138</v>
      </c>
      <c r="E697" s="223" t="s">
        <v>1332</v>
      </c>
      <c r="F697" s="224" t="s">
        <v>1333</v>
      </c>
      <c r="G697" s="225" t="s">
        <v>1328</v>
      </c>
      <c r="H697" s="226">
        <v>1</v>
      </c>
      <c r="I697" s="227"/>
      <c r="J697" s="228">
        <f>ROUND(I697*H697,2)</f>
        <v>0</v>
      </c>
      <c r="K697" s="224" t="s">
        <v>142</v>
      </c>
      <c r="L697" s="73"/>
      <c r="M697" s="229" t="s">
        <v>31</v>
      </c>
      <c r="N697" s="230" t="s">
        <v>47</v>
      </c>
      <c r="O697" s="48"/>
      <c r="P697" s="231">
        <f>O697*H697</f>
        <v>0</v>
      </c>
      <c r="Q697" s="231">
        <v>0</v>
      </c>
      <c r="R697" s="231">
        <f>Q697*H697</f>
        <v>0</v>
      </c>
      <c r="S697" s="231">
        <v>0</v>
      </c>
      <c r="T697" s="232">
        <f>S697*H697</f>
        <v>0</v>
      </c>
      <c r="AR697" s="24" t="s">
        <v>248</v>
      </c>
      <c r="AT697" s="24" t="s">
        <v>138</v>
      </c>
      <c r="AU697" s="24" t="s">
        <v>87</v>
      </c>
      <c r="AY697" s="24" t="s">
        <v>136</v>
      </c>
      <c r="BE697" s="233">
        <f>IF(N697="základní",J697,0)</f>
        <v>0</v>
      </c>
      <c r="BF697" s="233">
        <f>IF(N697="snížená",J697,0)</f>
        <v>0</v>
      </c>
      <c r="BG697" s="233">
        <f>IF(N697="zákl. přenesená",J697,0)</f>
        <v>0</v>
      </c>
      <c r="BH697" s="233">
        <f>IF(N697="sníž. přenesená",J697,0)</f>
        <v>0</v>
      </c>
      <c r="BI697" s="233">
        <f>IF(N697="nulová",J697,0)</f>
        <v>0</v>
      </c>
      <c r="BJ697" s="24" t="s">
        <v>84</v>
      </c>
      <c r="BK697" s="233">
        <f>ROUND(I697*H697,2)</f>
        <v>0</v>
      </c>
      <c r="BL697" s="24" t="s">
        <v>248</v>
      </c>
      <c r="BM697" s="24" t="s">
        <v>1334</v>
      </c>
    </row>
    <row r="698" s="1" customFormat="1" ht="16.5" customHeight="1">
      <c r="B698" s="47"/>
      <c r="C698" s="222" t="s">
        <v>1335</v>
      </c>
      <c r="D698" s="222" t="s">
        <v>138</v>
      </c>
      <c r="E698" s="223" t="s">
        <v>1336</v>
      </c>
      <c r="F698" s="224" t="s">
        <v>1337</v>
      </c>
      <c r="G698" s="225" t="s">
        <v>1328</v>
      </c>
      <c r="H698" s="226">
        <v>1</v>
      </c>
      <c r="I698" s="227"/>
      <c r="J698" s="228">
        <f>ROUND(I698*H698,2)</f>
        <v>0</v>
      </c>
      <c r="K698" s="224" t="s">
        <v>142</v>
      </c>
      <c r="L698" s="73"/>
      <c r="M698" s="229" t="s">
        <v>31</v>
      </c>
      <c r="N698" s="230" t="s">
        <v>47</v>
      </c>
      <c r="O698" s="48"/>
      <c r="P698" s="231">
        <f>O698*H698</f>
        <v>0</v>
      </c>
      <c r="Q698" s="231">
        <v>0</v>
      </c>
      <c r="R698" s="231">
        <f>Q698*H698</f>
        <v>0</v>
      </c>
      <c r="S698" s="231">
        <v>0</v>
      </c>
      <c r="T698" s="232">
        <f>S698*H698</f>
        <v>0</v>
      </c>
      <c r="AR698" s="24" t="s">
        <v>248</v>
      </c>
      <c r="AT698" s="24" t="s">
        <v>138</v>
      </c>
      <c r="AU698" s="24" t="s">
        <v>87</v>
      </c>
      <c r="AY698" s="24" t="s">
        <v>136</v>
      </c>
      <c r="BE698" s="233">
        <f>IF(N698="základní",J698,0)</f>
        <v>0</v>
      </c>
      <c r="BF698" s="233">
        <f>IF(N698="snížená",J698,0)</f>
        <v>0</v>
      </c>
      <c r="BG698" s="233">
        <f>IF(N698="zákl. přenesená",J698,0)</f>
        <v>0</v>
      </c>
      <c r="BH698" s="233">
        <f>IF(N698="sníž. přenesená",J698,0)</f>
        <v>0</v>
      </c>
      <c r="BI698" s="233">
        <f>IF(N698="nulová",J698,0)</f>
        <v>0</v>
      </c>
      <c r="BJ698" s="24" t="s">
        <v>84</v>
      </c>
      <c r="BK698" s="233">
        <f>ROUND(I698*H698,2)</f>
        <v>0</v>
      </c>
      <c r="BL698" s="24" t="s">
        <v>248</v>
      </c>
      <c r="BM698" s="24" t="s">
        <v>1338</v>
      </c>
    </row>
    <row r="699" s="1" customFormat="1">
      <c r="B699" s="47"/>
      <c r="C699" s="75"/>
      <c r="D699" s="236" t="s">
        <v>151</v>
      </c>
      <c r="E699" s="75"/>
      <c r="F699" s="246" t="s">
        <v>1339</v>
      </c>
      <c r="G699" s="75"/>
      <c r="H699" s="75"/>
      <c r="I699" s="192"/>
      <c r="J699" s="75"/>
      <c r="K699" s="75"/>
      <c r="L699" s="73"/>
      <c r="M699" s="247"/>
      <c r="N699" s="48"/>
      <c r="O699" s="48"/>
      <c r="P699" s="48"/>
      <c r="Q699" s="48"/>
      <c r="R699" s="48"/>
      <c r="S699" s="48"/>
      <c r="T699" s="96"/>
      <c r="AT699" s="24" t="s">
        <v>151</v>
      </c>
      <c r="AU699" s="24" t="s">
        <v>87</v>
      </c>
    </row>
    <row r="700" s="1" customFormat="1" ht="16.5" customHeight="1">
      <c r="B700" s="47"/>
      <c r="C700" s="222" t="s">
        <v>1340</v>
      </c>
      <c r="D700" s="222" t="s">
        <v>138</v>
      </c>
      <c r="E700" s="223" t="s">
        <v>1341</v>
      </c>
      <c r="F700" s="224" t="s">
        <v>1342</v>
      </c>
      <c r="G700" s="225" t="s">
        <v>1328</v>
      </c>
      <c r="H700" s="226">
        <v>1</v>
      </c>
      <c r="I700" s="227"/>
      <c r="J700" s="228">
        <f>ROUND(I700*H700,2)</f>
        <v>0</v>
      </c>
      <c r="K700" s="224" t="s">
        <v>142</v>
      </c>
      <c r="L700" s="73"/>
      <c r="M700" s="229" t="s">
        <v>31</v>
      </c>
      <c r="N700" s="230" t="s">
        <v>47</v>
      </c>
      <c r="O700" s="48"/>
      <c r="P700" s="231">
        <f>O700*H700</f>
        <v>0</v>
      </c>
      <c r="Q700" s="231">
        <v>0</v>
      </c>
      <c r="R700" s="231">
        <f>Q700*H700</f>
        <v>0</v>
      </c>
      <c r="S700" s="231">
        <v>0</v>
      </c>
      <c r="T700" s="232">
        <f>S700*H700</f>
        <v>0</v>
      </c>
      <c r="AR700" s="24" t="s">
        <v>248</v>
      </c>
      <c r="AT700" s="24" t="s">
        <v>138</v>
      </c>
      <c r="AU700" s="24" t="s">
        <v>87</v>
      </c>
      <c r="AY700" s="24" t="s">
        <v>136</v>
      </c>
      <c r="BE700" s="233">
        <f>IF(N700="základní",J700,0)</f>
        <v>0</v>
      </c>
      <c r="BF700" s="233">
        <f>IF(N700="snížená",J700,0)</f>
        <v>0</v>
      </c>
      <c r="BG700" s="233">
        <f>IF(N700="zákl. přenesená",J700,0)</f>
        <v>0</v>
      </c>
      <c r="BH700" s="233">
        <f>IF(N700="sníž. přenesená",J700,0)</f>
        <v>0</v>
      </c>
      <c r="BI700" s="233">
        <f>IF(N700="nulová",J700,0)</f>
        <v>0</v>
      </c>
      <c r="BJ700" s="24" t="s">
        <v>84</v>
      </c>
      <c r="BK700" s="233">
        <f>ROUND(I700*H700,2)</f>
        <v>0</v>
      </c>
      <c r="BL700" s="24" t="s">
        <v>248</v>
      </c>
      <c r="BM700" s="24" t="s">
        <v>1343</v>
      </c>
    </row>
    <row r="701" s="1" customFormat="1">
      <c r="B701" s="47"/>
      <c r="C701" s="75"/>
      <c r="D701" s="236" t="s">
        <v>151</v>
      </c>
      <c r="E701" s="75"/>
      <c r="F701" s="246" t="s">
        <v>1344</v>
      </c>
      <c r="G701" s="75"/>
      <c r="H701" s="75"/>
      <c r="I701" s="192"/>
      <c r="J701" s="75"/>
      <c r="K701" s="75"/>
      <c r="L701" s="73"/>
      <c r="M701" s="247"/>
      <c r="N701" s="48"/>
      <c r="O701" s="48"/>
      <c r="P701" s="48"/>
      <c r="Q701" s="48"/>
      <c r="R701" s="48"/>
      <c r="S701" s="48"/>
      <c r="T701" s="96"/>
      <c r="AT701" s="24" t="s">
        <v>151</v>
      </c>
      <c r="AU701" s="24" t="s">
        <v>87</v>
      </c>
    </row>
    <row r="702" s="1" customFormat="1" ht="16.5" customHeight="1">
      <c r="B702" s="47"/>
      <c r="C702" s="222" t="s">
        <v>1345</v>
      </c>
      <c r="D702" s="222" t="s">
        <v>138</v>
      </c>
      <c r="E702" s="223" t="s">
        <v>1346</v>
      </c>
      <c r="F702" s="224" t="s">
        <v>1347</v>
      </c>
      <c r="G702" s="225" t="s">
        <v>1328</v>
      </c>
      <c r="H702" s="226">
        <v>1</v>
      </c>
      <c r="I702" s="227"/>
      <c r="J702" s="228">
        <f>ROUND(I702*H702,2)</f>
        <v>0</v>
      </c>
      <c r="K702" s="224" t="s">
        <v>142</v>
      </c>
      <c r="L702" s="73"/>
      <c r="M702" s="229" t="s">
        <v>31</v>
      </c>
      <c r="N702" s="230" t="s">
        <v>47</v>
      </c>
      <c r="O702" s="48"/>
      <c r="P702" s="231">
        <f>O702*H702</f>
        <v>0</v>
      </c>
      <c r="Q702" s="231">
        <v>0</v>
      </c>
      <c r="R702" s="231">
        <f>Q702*H702</f>
        <v>0</v>
      </c>
      <c r="S702" s="231">
        <v>0</v>
      </c>
      <c r="T702" s="232">
        <f>S702*H702</f>
        <v>0</v>
      </c>
      <c r="AR702" s="24" t="s">
        <v>248</v>
      </c>
      <c r="AT702" s="24" t="s">
        <v>138</v>
      </c>
      <c r="AU702" s="24" t="s">
        <v>87</v>
      </c>
      <c r="AY702" s="24" t="s">
        <v>136</v>
      </c>
      <c r="BE702" s="233">
        <f>IF(N702="základní",J702,0)</f>
        <v>0</v>
      </c>
      <c r="BF702" s="233">
        <f>IF(N702="snížená",J702,0)</f>
        <v>0</v>
      </c>
      <c r="BG702" s="233">
        <f>IF(N702="zákl. přenesená",J702,0)</f>
        <v>0</v>
      </c>
      <c r="BH702" s="233">
        <f>IF(N702="sníž. přenesená",J702,0)</f>
        <v>0</v>
      </c>
      <c r="BI702" s="233">
        <f>IF(N702="nulová",J702,0)</f>
        <v>0</v>
      </c>
      <c r="BJ702" s="24" t="s">
        <v>84</v>
      </c>
      <c r="BK702" s="233">
        <f>ROUND(I702*H702,2)</f>
        <v>0</v>
      </c>
      <c r="BL702" s="24" t="s">
        <v>248</v>
      </c>
      <c r="BM702" s="24" t="s">
        <v>1348</v>
      </c>
    </row>
    <row r="703" s="10" customFormat="1" ht="29.88" customHeight="1">
      <c r="B703" s="206"/>
      <c r="C703" s="207"/>
      <c r="D703" s="208" t="s">
        <v>75</v>
      </c>
      <c r="E703" s="220" t="s">
        <v>321</v>
      </c>
      <c r="F703" s="220" t="s">
        <v>322</v>
      </c>
      <c r="G703" s="207"/>
      <c r="H703" s="207"/>
      <c r="I703" s="210"/>
      <c r="J703" s="221">
        <f>BK703</f>
        <v>0</v>
      </c>
      <c r="K703" s="207"/>
      <c r="L703" s="212"/>
      <c r="M703" s="213"/>
      <c r="N703" s="214"/>
      <c r="O703" s="214"/>
      <c r="P703" s="215">
        <f>SUM(P704:P705)</f>
        <v>0</v>
      </c>
      <c r="Q703" s="214"/>
      <c r="R703" s="215">
        <f>SUM(R704:R705)</f>
        <v>0</v>
      </c>
      <c r="S703" s="214"/>
      <c r="T703" s="216">
        <f>SUM(T704:T705)</f>
        <v>0</v>
      </c>
      <c r="AR703" s="217" t="s">
        <v>165</v>
      </c>
      <c r="AT703" s="218" t="s">
        <v>75</v>
      </c>
      <c r="AU703" s="218" t="s">
        <v>84</v>
      </c>
      <c r="AY703" s="217" t="s">
        <v>136</v>
      </c>
      <c r="BK703" s="219">
        <f>SUM(BK704:BK705)</f>
        <v>0</v>
      </c>
    </row>
    <row r="704" s="1" customFormat="1" ht="16.5" customHeight="1">
      <c r="B704" s="47"/>
      <c r="C704" s="222" t="s">
        <v>1349</v>
      </c>
      <c r="D704" s="222" t="s">
        <v>138</v>
      </c>
      <c r="E704" s="223" t="s">
        <v>1350</v>
      </c>
      <c r="F704" s="224" t="s">
        <v>1351</v>
      </c>
      <c r="G704" s="225" t="s">
        <v>202</v>
      </c>
      <c r="H704" s="226">
        <v>1</v>
      </c>
      <c r="I704" s="227"/>
      <c r="J704" s="228">
        <f>ROUND(I704*H704,2)</f>
        <v>0</v>
      </c>
      <c r="K704" s="224" t="s">
        <v>142</v>
      </c>
      <c r="L704" s="73"/>
      <c r="M704" s="229" t="s">
        <v>31</v>
      </c>
      <c r="N704" s="230" t="s">
        <v>47</v>
      </c>
      <c r="O704" s="48"/>
      <c r="P704" s="231">
        <f>O704*H704</f>
        <v>0</v>
      </c>
      <c r="Q704" s="231">
        <v>0</v>
      </c>
      <c r="R704" s="231">
        <f>Q704*H704</f>
        <v>0</v>
      </c>
      <c r="S704" s="231">
        <v>0</v>
      </c>
      <c r="T704" s="232">
        <f>S704*H704</f>
        <v>0</v>
      </c>
      <c r="AR704" s="24" t="s">
        <v>248</v>
      </c>
      <c r="AT704" s="24" t="s">
        <v>138</v>
      </c>
      <c r="AU704" s="24" t="s">
        <v>87</v>
      </c>
      <c r="AY704" s="24" t="s">
        <v>136</v>
      </c>
      <c r="BE704" s="233">
        <f>IF(N704="základní",J704,0)</f>
        <v>0</v>
      </c>
      <c r="BF704" s="233">
        <f>IF(N704="snížená",J704,0)</f>
        <v>0</v>
      </c>
      <c r="BG704" s="233">
        <f>IF(N704="zákl. přenesená",J704,0)</f>
        <v>0</v>
      </c>
      <c r="BH704" s="233">
        <f>IF(N704="sníž. přenesená",J704,0)</f>
        <v>0</v>
      </c>
      <c r="BI704" s="233">
        <f>IF(N704="nulová",J704,0)</f>
        <v>0</v>
      </c>
      <c r="BJ704" s="24" t="s">
        <v>84</v>
      </c>
      <c r="BK704" s="233">
        <f>ROUND(I704*H704,2)</f>
        <v>0</v>
      </c>
      <c r="BL704" s="24" t="s">
        <v>248</v>
      </c>
      <c r="BM704" s="24" t="s">
        <v>1352</v>
      </c>
    </row>
    <row r="705" s="1" customFormat="1">
      <c r="B705" s="47"/>
      <c r="C705" s="75"/>
      <c r="D705" s="236" t="s">
        <v>151</v>
      </c>
      <c r="E705" s="75"/>
      <c r="F705" s="246" t="s">
        <v>1353</v>
      </c>
      <c r="G705" s="75"/>
      <c r="H705" s="75"/>
      <c r="I705" s="192"/>
      <c r="J705" s="75"/>
      <c r="K705" s="75"/>
      <c r="L705" s="73"/>
      <c r="M705" s="247"/>
      <c r="N705" s="48"/>
      <c r="O705" s="48"/>
      <c r="P705" s="48"/>
      <c r="Q705" s="48"/>
      <c r="R705" s="48"/>
      <c r="S705" s="48"/>
      <c r="T705" s="96"/>
      <c r="AT705" s="24" t="s">
        <v>151</v>
      </c>
      <c r="AU705" s="24" t="s">
        <v>87</v>
      </c>
    </row>
    <row r="706" s="10" customFormat="1" ht="29.88" customHeight="1">
      <c r="B706" s="206"/>
      <c r="C706" s="207"/>
      <c r="D706" s="208" t="s">
        <v>75</v>
      </c>
      <c r="E706" s="220" t="s">
        <v>1354</v>
      </c>
      <c r="F706" s="220" t="s">
        <v>1355</v>
      </c>
      <c r="G706" s="207"/>
      <c r="H706" s="207"/>
      <c r="I706" s="210"/>
      <c r="J706" s="221">
        <f>BK706</f>
        <v>0</v>
      </c>
      <c r="K706" s="207"/>
      <c r="L706" s="212"/>
      <c r="M706" s="213"/>
      <c r="N706" s="214"/>
      <c r="O706" s="214"/>
      <c r="P706" s="215">
        <f>SUM(P707:P708)</f>
        <v>0</v>
      </c>
      <c r="Q706" s="214"/>
      <c r="R706" s="215">
        <f>SUM(R707:R708)</f>
        <v>0</v>
      </c>
      <c r="S706" s="214"/>
      <c r="T706" s="216">
        <f>SUM(T707:T708)</f>
        <v>0</v>
      </c>
      <c r="AR706" s="217" t="s">
        <v>165</v>
      </c>
      <c r="AT706" s="218" t="s">
        <v>75</v>
      </c>
      <c r="AU706" s="218" t="s">
        <v>84</v>
      </c>
      <c r="AY706" s="217" t="s">
        <v>136</v>
      </c>
      <c r="BK706" s="219">
        <f>SUM(BK707:BK708)</f>
        <v>0</v>
      </c>
    </row>
    <row r="707" s="1" customFormat="1" ht="16.5" customHeight="1">
      <c r="B707" s="47"/>
      <c r="C707" s="222" t="s">
        <v>1356</v>
      </c>
      <c r="D707" s="222" t="s">
        <v>138</v>
      </c>
      <c r="E707" s="223" t="s">
        <v>1357</v>
      </c>
      <c r="F707" s="224" t="s">
        <v>1358</v>
      </c>
      <c r="G707" s="225" t="s">
        <v>1328</v>
      </c>
      <c r="H707" s="226">
        <v>1</v>
      </c>
      <c r="I707" s="227"/>
      <c r="J707" s="228">
        <f>ROUND(I707*H707,2)</f>
        <v>0</v>
      </c>
      <c r="K707" s="224" t="s">
        <v>142</v>
      </c>
      <c r="L707" s="73"/>
      <c r="M707" s="229" t="s">
        <v>31</v>
      </c>
      <c r="N707" s="230" t="s">
        <v>47</v>
      </c>
      <c r="O707" s="48"/>
      <c r="P707" s="231">
        <f>O707*H707</f>
        <v>0</v>
      </c>
      <c r="Q707" s="231">
        <v>0</v>
      </c>
      <c r="R707" s="231">
        <f>Q707*H707</f>
        <v>0</v>
      </c>
      <c r="S707" s="231">
        <v>0</v>
      </c>
      <c r="T707" s="232">
        <f>S707*H707</f>
        <v>0</v>
      </c>
      <c r="AR707" s="24" t="s">
        <v>248</v>
      </c>
      <c r="AT707" s="24" t="s">
        <v>138</v>
      </c>
      <c r="AU707" s="24" t="s">
        <v>87</v>
      </c>
      <c r="AY707" s="24" t="s">
        <v>136</v>
      </c>
      <c r="BE707" s="233">
        <f>IF(N707="základní",J707,0)</f>
        <v>0</v>
      </c>
      <c r="BF707" s="233">
        <f>IF(N707="snížená",J707,0)</f>
        <v>0</v>
      </c>
      <c r="BG707" s="233">
        <f>IF(N707="zákl. přenesená",J707,0)</f>
        <v>0</v>
      </c>
      <c r="BH707" s="233">
        <f>IF(N707="sníž. přenesená",J707,0)</f>
        <v>0</v>
      </c>
      <c r="BI707" s="233">
        <f>IF(N707="nulová",J707,0)</f>
        <v>0</v>
      </c>
      <c r="BJ707" s="24" t="s">
        <v>84</v>
      </c>
      <c r="BK707" s="233">
        <f>ROUND(I707*H707,2)</f>
        <v>0</v>
      </c>
      <c r="BL707" s="24" t="s">
        <v>248</v>
      </c>
      <c r="BM707" s="24" t="s">
        <v>1359</v>
      </c>
    </row>
    <row r="708" s="1" customFormat="1">
      <c r="B708" s="47"/>
      <c r="C708" s="75"/>
      <c r="D708" s="236" t="s">
        <v>151</v>
      </c>
      <c r="E708" s="75"/>
      <c r="F708" s="246" t="s">
        <v>1360</v>
      </c>
      <c r="G708" s="75"/>
      <c r="H708" s="75"/>
      <c r="I708" s="192"/>
      <c r="J708" s="75"/>
      <c r="K708" s="75"/>
      <c r="L708" s="73"/>
      <c r="M708" s="247"/>
      <c r="N708" s="48"/>
      <c r="O708" s="48"/>
      <c r="P708" s="48"/>
      <c r="Q708" s="48"/>
      <c r="R708" s="48"/>
      <c r="S708" s="48"/>
      <c r="T708" s="96"/>
      <c r="AT708" s="24" t="s">
        <v>151</v>
      </c>
      <c r="AU708" s="24" t="s">
        <v>87</v>
      </c>
    </row>
    <row r="709" s="10" customFormat="1" ht="29.88" customHeight="1">
      <c r="B709" s="206"/>
      <c r="C709" s="207"/>
      <c r="D709" s="208" t="s">
        <v>75</v>
      </c>
      <c r="E709" s="220" t="s">
        <v>1361</v>
      </c>
      <c r="F709" s="220" t="s">
        <v>1362</v>
      </c>
      <c r="G709" s="207"/>
      <c r="H709" s="207"/>
      <c r="I709" s="210"/>
      <c r="J709" s="221">
        <f>BK709</f>
        <v>0</v>
      </c>
      <c r="K709" s="207"/>
      <c r="L709" s="212"/>
      <c r="M709" s="213"/>
      <c r="N709" s="214"/>
      <c r="O709" s="214"/>
      <c r="P709" s="215">
        <f>SUM(P710:P711)</f>
        <v>0</v>
      </c>
      <c r="Q709" s="214"/>
      <c r="R709" s="215">
        <f>SUM(R710:R711)</f>
        <v>0</v>
      </c>
      <c r="S709" s="214"/>
      <c r="T709" s="216">
        <f>SUM(T710:T711)</f>
        <v>0</v>
      </c>
      <c r="AR709" s="217" t="s">
        <v>165</v>
      </c>
      <c r="AT709" s="218" t="s">
        <v>75</v>
      </c>
      <c r="AU709" s="218" t="s">
        <v>84</v>
      </c>
      <c r="AY709" s="217" t="s">
        <v>136</v>
      </c>
      <c r="BK709" s="219">
        <f>SUM(BK710:BK711)</f>
        <v>0</v>
      </c>
    </row>
    <row r="710" s="1" customFormat="1" ht="16.5" customHeight="1">
      <c r="B710" s="47"/>
      <c r="C710" s="222" t="s">
        <v>1363</v>
      </c>
      <c r="D710" s="222" t="s">
        <v>138</v>
      </c>
      <c r="E710" s="223" t="s">
        <v>1364</v>
      </c>
      <c r="F710" s="224" t="s">
        <v>1365</v>
      </c>
      <c r="G710" s="225" t="s">
        <v>1328</v>
      </c>
      <c r="H710" s="226">
        <v>1</v>
      </c>
      <c r="I710" s="227"/>
      <c r="J710" s="228">
        <f>ROUND(I710*H710,2)</f>
        <v>0</v>
      </c>
      <c r="K710" s="224" t="s">
        <v>142</v>
      </c>
      <c r="L710" s="73"/>
      <c r="M710" s="229" t="s">
        <v>31</v>
      </c>
      <c r="N710" s="230" t="s">
        <v>47</v>
      </c>
      <c r="O710" s="48"/>
      <c r="P710" s="231">
        <f>O710*H710</f>
        <v>0</v>
      </c>
      <c r="Q710" s="231">
        <v>0</v>
      </c>
      <c r="R710" s="231">
        <f>Q710*H710</f>
        <v>0</v>
      </c>
      <c r="S710" s="231">
        <v>0</v>
      </c>
      <c r="T710" s="232">
        <f>S710*H710</f>
        <v>0</v>
      </c>
      <c r="AR710" s="24" t="s">
        <v>248</v>
      </c>
      <c r="AT710" s="24" t="s">
        <v>138</v>
      </c>
      <c r="AU710" s="24" t="s">
        <v>87</v>
      </c>
      <c r="AY710" s="24" t="s">
        <v>136</v>
      </c>
      <c r="BE710" s="233">
        <f>IF(N710="základní",J710,0)</f>
        <v>0</v>
      </c>
      <c r="BF710" s="233">
        <f>IF(N710="snížená",J710,0)</f>
        <v>0</v>
      </c>
      <c r="BG710" s="233">
        <f>IF(N710="zákl. přenesená",J710,0)</f>
        <v>0</v>
      </c>
      <c r="BH710" s="233">
        <f>IF(N710="sníž. přenesená",J710,0)</f>
        <v>0</v>
      </c>
      <c r="BI710" s="233">
        <f>IF(N710="nulová",J710,0)</f>
        <v>0</v>
      </c>
      <c r="BJ710" s="24" t="s">
        <v>84</v>
      </c>
      <c r="BK710" s="233">
        <f>ROUND(I710*H710,2)</f>
        <v>0</v>
      </c>
      <c r="BL710" s="24" t="s">
        <v>248</v>
      </c>
      <c r="BM710" s="24" t="s">
        <v>1366</v>
      </c>
    </row>
    <row r="711" s="1" customFormat="1">
      <c r="B711" s="47"/>
      <c r="C711" s="75"/>
      <c r="D711" s="236" t="s">
        <v>151</v>
      </c>
      <c r="E711" s="75"/>
      <c r="F711" s="246" t="s">
        <v>1367</v>
      </c>
      <c r="G711" s="75"/>
      <c r="H711" s="75"/>
      <c r="I711" s="192"/>
      <c r="J711" s="75"/>
      <c r="K711" s="75"/>
      <c r="L711" s="73"/>
      <c r="M711" s="262"/>
      <c r="N711" s="263"/>
      <c r="O711" s="263"/>
      <c r="P711" s="263"/>
      <c r="Q711" s="263"/>
      <c r="R711" s="263"/>
      <c r="S711" s="263"/>
      <c r="T711" s="264"/>
      <c r="AT711" s="24" t="s">
        <v>151</v>
      </c>
      <c r="AU711" s="24" t="s">
        <v>87</v>
      </c>
    </row>
    <row r="712" s="1" customFormat="1" ht="6.96" customHeight="1">
      <c r="B712" s="68"/>
      <c r="C712" s="69"/>
      <c r="D712" s="69"/>
      <c r="E712" s="69"/>
      <c r="F712" s="69"/>
      <c r="G712" s="69"/>
      <c r="H712" s="69"/>
      <c r="I712" s="167"/>
      <c r="J712" s="69"/>
      <c r="K712" s="69"/>
      <c r="L712" s="73"/>
    </row>
  </sheetData>
  <sheetProtection sheet="1" autoFilter="0" formatColumns="0" formatRows="0" objects="1" scenarios="1" spinCount="100000" saltValue="sQv/jUzN//ONzeAS5OyY0JjPUvxVLVimRqGQ5jVnCkXiv9OvnEievi2QDIzIDhuwT0R1KWIvG97IlMgcTPWyRg==" hashValue="1IkKedE8UIYDF4qO1gZ7iUxQmtQBoNyl0bseXL2jx/Buj0TqoPWdeJ61bP953IxGLdvhDhp6RWnviM6gwHqujg==" algorithmName="SHA-512" password="CC35"/>
  <autoFilter ref="C92:K711"/>
  <mergeCells count="10">
    <mergeCell ref="E7:H7"/>
    <mergeCell ref="E9:H9"/>
    <mergeCell ref="E24:H24"/>
    <mergeCell ref="E45:H45"/>
    <mergeCell ref="E47:H47"/>
    <mergeCell ref="J51:J52"/>
    <mergeCell ref="E83:H83"/>
    <mergeCell ref="E85:H85"/>
    <mergeCell ref="G1:H1"/>
    <mergeCell ref="L2:V2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103</v>
      </c>
      <c r="G1" s="140" t="s">
        <v>104</v>
      </c>
      <c r="H1" s="140"/>
      <c r="I1" s="141"/>
      <c r="J1" s="140" t="s">
        <v>105</v>
      </c>
      <c r="K1" s="139" t="s">
        <v>106</v>
      </c>
      <c r="L1" s="140" t="s">
        <v>107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99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87</v>
      </c>
    </row>
    <row r="4" ht="36.96" customHeight="1">
      <c r="B4" s="28"/>
      <c r="C4" s="29"/>
      <c r="D4" s="30" t="s">
        <v>108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III/330 Nymburk, most ev. č. 330-003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109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1368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86</v>
      </c>
      <c r="G11" s="48"/>
      <c r="H11" s="48"/>
      <c r="I11" s="147" t="s">
        <v>22</v>
      </c>
      <c r="J11" s="35" t="s">
        <v>31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16</v>
      </c>
      <c r="G12" s="48"/>
      <c r="H12" s="48"/>
      <c r="I12" s="147" t="s">
        <v>25</v>
      </c>
      <c r="J12" s="148" t="str">
        <f>'Rekapitulace stavby'!AN8</f>
        <v>9. 1. 2018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29</v>
      </c>
      <c r="E14" s="48"/>
      <c r="F14" s="48"/>
      <c r="G14" s="48"/>
      <c r="H14" s="48"/>
      <c r="I14" s="147" t="s">
        <v>30</v>
      </c>
      <c r="J14" s="35" t="s">
        <v>31</v>
      </c>
      <c r="K14" s="52"/>
    </row>
    <row r="15" s="1" customFormat="1" ht="18" customHeight="1">
      <c r="B15" s="47"/>
      <c r="C15" s="48"/>
      <c r="D15" s="48"/>
      <c r="E15" s="35" t="s">
        <v>32</v>
      </c>
      <c r="F15" s="48"/>
      <c r="G15" s="48"/>
      <c r="H15" s="48"/>
      <c r="I15" s="147" t="s">
        <v>33</v>
      </c>
      <c r="J15" s="35" t="s">
        <v>31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34</v>
      </c>
      <c r="E17" s="48"/>
      <c r="F17" s="48"/>
      <c r="G17" s="48"/>
      <c r="H17" s="48"/>
      <c r="I17" s="147" t="s">
        <v>30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33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36</v>
      </c>
      <c r="E20" s="48"/>
      <c r="F20" s="48"/>
      <c r="G20" s="48"/>
      <c r="H20" s="48"/>
      <c r="I20" s="147" t="s">
        <v>30</v>
      </c>
      <c r="J20" s="35" t="s">
        <v>37</v>
      </c>
      <c r="K20" s="52"/>
    </row>
    <row r="21" s="1" customFormat="1" ht="18" customHeight="1">
      <c r="B21" s="47"/>
      <c r="C21" s="48"/>
      <c r="D21" s="48"/>
      <c r="E21" s="35" t="s">
        <v>38</v>
      </c>
      <c r="F21" s="48"/>
      <c r="G21" s="48"/>
      <c r="H21" s="48"/>
      <c r="I21" s="147" t="s">
        <v>33</v>
      </c>
      <c r="J21" s="35" t="s">
        <v>39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41</v>
      </c>
      <c r="E23" s="48"/>
      <c r="F23" s="48"/>
      <c r="G23" s="48"/>
      <c r="H23" s="48"/>
      <c r="I23" s="145"/>
      <c r="J23" s="48"/>
      <c r="K23" s="52"/>
    </row>
    <row r="24" s="6" customFormat="1" ht="16.5" customHeight="1">
      <c r="B24" s="149"/>
      <c r="C24" s="150"/>
      <c r="D24" s="150"/>
      <c r="E24" s="45" t="s">
        <v>31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42</v>
      </c>
      <c r="E27" s="48"/>
      <c r="F27" s="48"/>
      <c r="G27" s="48"/>
      <c r="H27" s="48"/>
      <c r="I27" s="145"/>
      <c r="J27" s="156">
        <f>ROUND(J78,2)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44</v>
      </c>
      <c r="G29" s="48"/>
      <c r="H29" s="48"/>
      <c r="I29" s="157" t="s">
        <v>43</v>
      </c>
      <c r="J29" s="53" t="s">
        <v>45</v>
      </c>
      <c r="K29" s="52"/>
    </row>
    <row r="30" s="1" customFormat="1" ht="14.4" customHeight="1">
      <c r="B30" s="47"/>
      <c r="C30" s="48"/>
      <c r="D30" s="56" t="s">
        <v>46</v>
      </c>
      <c r="E30" s="56" t="s">
        <v>47</v>
      </c>
      <c r="F30" s="158">
        <f>ROUND(SUM(BE78:BE100), 2)</f>
        <v>0</v>
      </c>
      <c r="G30" s="48"/>
      <c r="H30" s="48"/>
      <c r="I30" s="159">
        <v>0.20999999999999999</v>
      </c>
      <c r="J30" s="158">
        <f>ROUND(ROUND((SUM(BE78:BE100)), 2)*I30, 2)</f>
        <v>0</v>
      </c>
      <c r="K30" s="52"/>
    </row>
    <row r="31" s="1" customFormat="1" ht="14.4" customHeight="1">
      <c r="B31" s="47"/>
      <c r="C31" s="48"/>
      <c r="D31" s="48"/>
      <c r="E31" s="56" t="s">
        <v>48</v>
      </c>
      <c r="F31" s="158">
        <f>ROUND(SUM(BF78:BF100), 2)</f>
        <v>0</v>
      </c>
      <c r="G31" s="48"/>
      <c r="H31" s="48"/>
      <c r="I31" s="159">
        <v>0.14999999999999999</v>
      </c>
      <c r="J31" s="158">
        <f>ROUND(ROUND((SUM(BF78:BF100)),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49</v>
      </c>
      <c r="F32" s="158">
        <f>ROUND(SUM(BG78:BG100),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50</v>
      </c>
      <c r="F33" s="158">
        <f>ROUND(SUM(BH78:BH100),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51</v>
      </c>
      <c r="F34" s="158">
        <f>ROUND(SUM(BI78:BI100),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52</v>
      </c>
      <c r="E36" s="99"/>
      <c r="F36" s="99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111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III/330 Nymburk, most ev. č. 330-003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109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320 - Úprava vodoteče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Nymburk</v>
      </c>
      <c r="G49" s="48"/>
      <c r="H49" s="48"/>
      <c r="I49" s="147" t="s">
        <v>25</v>
      </c>
      <c r="J49" s="148" t="str">
        <f>IF(J12="","",J12)</f>
        <v>9. 1. 2018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29</v>
      </c>
      <c r="D51" s="48"/>
      <c r="E51" s="48"/>
      <c r="F51" s="35" t="str">
        <f>E15</f>
        <v>Středočeský kraj</v>
      </c>
      <c r="G51" s="48"/>
      <c r="H51" s="48"/>
      <c r="I51" s="147" t="s">
        <v>36</v>
      </c>
      <c r="J51" s="45" t="str">
        <f>E21</f>
        <v xml:space="preserve">VPÚ DECO PRAHA  a.s.</v>
      </c>
      <c r="K51" s="52"/>
    </row>
    <row r="52" s="1" customFormat="1" ht="14.4" customHeight="1">
      <c r="B52" s="47"/>
      <c r="C52" s="40" t="s">
        <v>34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112</v>
      </c>
      <c r="D54" s="160"/>
      <c r="E54" s="160"/>
      <c r="F54" s="160"/>
      <c r="G54" s="160"/>
      <c r="H54" s="160"/>
      <c r="I54" s="174"/>
      <c r="J54" s="175" t="s">
        <v>113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114</v>
      </c>
      <c r="D56" s="48"/>
      <c r="E56" s="48"/>
      <c r="F56" s="48"/>
      <c r="G56" s="48"/>
      <c r="H56" s="48"/>
      <c r="I56" s="145"/>
      <c r="J56" s="156">
        <f>J78</f>
        <v>0</v>
      </c>
      <c r="K56" s="52"/>
      <c r="AU56" s="24" t="s">
        <v>115</v>
      </c>
    </row>
    <row r="57" s="7" customFormat="1" ht="24.96" customHeight="1">
      <c r="B57" s="178"/>
      <c r="C57" s="179"/>
      <c r="D57" s="180" t="s">
        <v>116</v>
      </c>
      <c r="E57" s="181"/>
      <c r="F57" s="181"/>
      <c r="G57" s="181"/>
      <c r="H57" s="181"/>
      <c r="I57" s="182"/>
      <c r="J57" s="183">
        <f>J79</f>
        <v>0</v>
      </c>
      <c r="K57" s="184"/>
    </row>
    <row r="58" s="8" customFormat="1" ht="19.92" customHeight="1">
      <c r="B58" s="185"/>
      <c r="C58" s="186"/>
      <c r="D58" s="187" t="s">
        <v>117</v>
      </c>
      <c r="E58" s="188"/>
      <c r="F58" s="188"/>
      <c r="G58" s="188"/>
      <c r="H58" s="188"/>
      <c r="I58" s="189"/>
      <c r="J58" s="190">
        <f>J80</f>
        <v>0</v>
      </c>
      <c r="K58" s="191"/>
    </row>
    <row r="59" s="1" customFormat="1" ht="21.84" customHeight="1">
      <c r="B59" s="47"/>
      <c r="C59" s="48"/>
      <c r="D59" s="48"/>
      <c r="E59" s="48"/>
      <c r="F59" s="48"/>
      <c r="G59" s="48"/>
      <c r="H59" s="48"/>
      <c r="I59" s="145"/>
      <c r="J59" s="48"/>
      <c r="K59" s="52"/>
    </row>
    <row r="60" s="1" customFormat="1" ht="6.96" customHeight="1">
      <c r="B60" s="68"/>
      <c r="C60" s="69"/>
      <c r="D60" s="69"/>
      <c r="E60" s="69"/>
      <c r="F60" s="69"/>
      <c r="G60" s="69"/>
      <c r="H60" s="69"/>
      <c r="I60" s="167"/>
      <c r="J60" s="69"/>
      <c r="K60" s="70"/>
    </row>
    <row r="64" s="1" customFormat="1" ht="6.96" customHeight="1">
      <c r="B64" s="71"/>
      <c r="C64" s="72"/>
      <c r="D64" s="72"/>
      <c r="E64" s="72"/>
      <c r="F64" s="72"/>
      <c r="G64" s="72"/>
      <c r="H64" s="72"/>
      <c r="I64" s="170"/>
      <c r="J64" s="72"/>
      <c r="K64" s="72"/>
      <c r="L64" s="73"/>
    </row>
    <row r="65" s="1" customFormat="1" ht="36.96" customHeight="1">
      <c r="B65" s="47"/>
      <c r="C65" s="74" t="s">
        <v>120</v>
      </c>
      <c r="D65" s="75"/>
      <c r="E65" s="75"/>
      <c r="F65" s="75"/>
      <c r="G65" s="75"/>
      <c r="H65" s="75"/>
      <c r="I65" s="192"/>
      <c r="J65" s="75"/>
      <c r="K65" s="75"/>
      <c r="L65" s="73"/>
    </row>
    <row r="66" s="1" customFormat="1" ht="6.96" customHeight="1">
      <c r="B66" s="47"/>
      <c r="C66" s="75"/>
      <c r="D66" s="75"/>
      <c r="E66" s="75"/>
      <c r="F66" s="75"/>
      <c r="G66" s="75"/>
      <c r="H66" s="75"/>
      <c r="I66" s="192"/>
      <c r="J66" s="75"/>
      <c r="K66" s="75"/>
      <c r="L66" s="73"/>
    </row>
    <row r="67" s="1" customFormat="1" ht="14.4" customHeight="1">
      <c r="B67" s="47"/>
      <c r="C67" s="77" t="s">
        <v>18</v>
      </c>
      <c r="D67" s="75"/>
      <c r="E67" s="75"/>
      <c r="F67" s="75"/>
      <c r="G67" s="75"/>
      <c r="H67" s="75"/>
      <c r="I67" s="192"/>
      <c r="J67" s="75"/>
      <c r="K67" s="75"/>
      <c r="L67" s="73"/>
    </row>
    <row r="68" s="1" customFormat="1" ht="16.5" customHeight="1">
      <c r="B68" s="47"/>
      <c r="C68" s="75"/>
      <c r="D68" s="75"/>
      <c r="E68" s="193" t="str">
        <f>E7</f>
        <v>III/330 Nymburk, most ev. č. 330-003</v>
      </c>
      <c r="F68" s="77"/>
      <c r="G68" s="77"/>
      <c r="H68" s="77"/>
      <c r="I68" s="192"/>
      <c r="J68" s="75"/>
      <c r="K68" s="75"/>
      <c r="L68" s="73"/>
    </row>
    <row r="69" s="1" customFormat="1" ht="14.4" customHeight="1">
      <c r="B69" s="47"/>
      <c r="C69" s="77" t="s">
        <v>109</v>
      </c>
      <c r="D69" s="75"/>
      <c r="E69" s="75"/>
      <c r="F69" s="75"/>
      <c r="G69" s="75"/>
      <c r="H69" s="75"/>
      <c r="I69" s="192"/>
      <c r="J69" s="75"/>
      <c r="K69" s="75"/>
      <c r="L69" s="73"/>
    </row>
    <row r="70" s="1" customFormat="1" ht="17.25" customHeight="1">
      <c r="B70" s="47"/>
      <c r="C70" s="75"/>
      <c r="D70" s="75"/>
      <c r="E70" s="83" t="str">
        <f>E9</f>
        <v>SO 320 - Úprava vodoteče</v>
      </c>
      <c r="F70" s="75"/>
      <c r="G70" s="75"/>
      <c r="H70" s="75"/>
      <c r="I70" s="192"/>
      <c r="J70" s="75"/>
      <c r="K70" s="75"/>
      <c r="L70" s="73"/>
    </row>
    <row r="71" s="1" customFormat="1" ht="6.96" customHeight="1">
      <c r="B71" s="47"/>
      <c r="C71" s="75"/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8" customHeight="1">
      <c r="B72" s="47"/>
      <c r="C72" s="77" t="s">
        <v>24</v>
      </c>
      <c r="D72" s="75"/>
      <c r="E72" s="75"/>
      <c r="F72" s="194" t="str">
        <f>F12</f>
        <v>Nymburk</v>
      </c>
      <c r="G72" s="75"/>
      <c r="H72" s="75"/>
      <c r="I72" s="195" t="s">
        <v>25</v>
      </c>
      <c r="J72" s="86" t="str">
        <f>IF(J12="","",J12)</f>
        <v>9. 1. 2018</v>
      </c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>
      <c r="B74" s="47"/>
      <c r="C74" s="77" t="s">
        <v>29</v>
      </c>
      <c r="D74" s="75"/>
      <c r="E74" s="75"/>
      <c r="F74" s="194" t="str">
        <f>E15</f>
        <v>Středočeský kraj</v>
      </c>
      <c r="G74" s="75"/>
      <c r="H74" s="75"/>
      <c r="I74" s="195" t="s">
        <v>36</v>
      </c>
      <c r="J74" s="194" t="str">
        <f>E21</f>
        <v xml:space="preserve">VPÚ DECO PRAHA  a.s.</v>
      </c>
      <c r="K74" s="75"/>
      <c r="L74" s="73"/>
    </row>
    <row r="75" s="1" customFormat="1" ht="14.4" customHeight="1">
      <c r="B75" s="47"/>
      <c r="C75" s="77" t="s">
        <v>34</v>
      </c>
      <c r="D75" s="75"/>
      <c r="E75" s="75"/>
      <c r="F75" s="194" t="str">
        <f>IF(E18="","",E18)</f>
        <v/>
      </c>
      <c r="G75" s="75"/>
      <c r="H75" s="75"/>
      <c r="I75" s="192"/>
      <c r="J75" s="75"/>
      <c r="K75" s="75"/>
      <c r="L75" s="73"/>
    </row>
    <row r="76" s="1" customFormat="1" ht="10.32" customHeight="1">
      <c r="B76" s="47"/>
      <c r="C76" s="75"/>
      <c r="D76" s="75"/>
      <c r="E76" s="75"/>
      <c r="F76" s="75"/>
      <c r="G76" s="75"/>
      <c r="H76" s="75"/>
      <c r="I76" s="192"/>
      <c r="J76" s="75"/>
      <c r="K76" s="75"/>
      <c r="L76" s="73"/>
    </row>
    <row r="77" s="9" customFormat="1" ht="29.28" customHeight="1">
      <c r="B77" s="196"/>
      <c r="C77" s="197" t="s">
        <v>121</v>
      </c>
      <c r="D77" s="198" t="s">
        <v>61</v>
      </c>
      <c r="E77" s="198" t="s">
        <v>57</v>
      </c>
      <c r="F77" s="198" t="s">
        <v>122</v>
      </c>
      <c r="G77" s="198" t="s">
        <v>123</v>
      </c>
      <c r="H77" s="198" t="s">
        <v>124</v>
      </c>
      <c r="I77" s="199" t="s">
        <v>125</v>
      </c>
      <c r="J77" s="198" t="s">
        <v>113</v>
      </c>
      <c r="K77" s="200" t="s">
        <v>126</v>
      </c>
      <c r="L77" s="201"/>
      <c r="M77" s="103" t="s">
        <v>127</v>
      </c>
      <c r="N77" s="104" t="s">
        <v>46</v>
      </c>
      <c r="O77" s="104" t="s">
        <v>128</v>
      </c>
      <c r="P77" s="104" t="s">
        <v>129</v>
      </c>
      <c r="Q77" s="104" t="s">
        <v>130</v>
      </c>
      <c r="R77" s="104" t="s">
        <v>131</v>
      </c>
      <c r="S77" s="104" t="s">
        <v>132</v>
      </c>
      <c r="T77" s="105" t="s">
        <v>133</v>
      </c>
    </row>
    <row r="78" s="1" customFormat="1" ht="29.28" customHeight="1">
      <c r="B78" s="47"/>
      <c r="C78" s="109" t="s">
        <v>114</v>
      </c>
      <c r="D78" s="75"/>
      <c r="E78" s="75"/>
      <c r="F78" s="75"/>
      <c r="G78" s="75"/>
      <c r="H78" s="75"/>
      <c r="I78" s="192"/>
      <c r="J78" s="202">
        <f>BK78</f>
        <v>0</v>
      </c>
      <c r="K78" s="75"/>
      <c r="L78" s="73"/>
      <c r="M78" s="106"/>
      <c r="N78" s="107"/>
      <c r="O78" s="107"/>
      <c r="P78" s="203">
        <f>P79</f>
        <v>0</v>
      </c>
      <c r="Q78" s="107"/>
      <c r="R78" s="203">
        <f>R79</f>
        <v>0.44850000000000001</v>
      </c>
      <c r="S78" s="107"/>
      <c r="T78" s="204">
        <f>T79</f>
        <v>0</v>
      </c>
      <c r="AT78" s="24" t="s">
        <v>75</v>
      </c>
      <c r="AU78" s="24" t="s">
        <v>115</v>
      </c>
      <c r="BK78" s="205">
        <f>BK79</f>
        <v>0</v>
      </c>
    </row>
    <row r="79" s="10" customFormat="1" ht="37.44" customHeight="1">
      <c r="B79" s="206"/>
      <c r="C79" s="207"/>
      <c r="D79" s="208" t="s">
        <v>75</v>
      </c>
      <c r="E79" s="209" t="s">
        <v>134</v>
      </c>
      <c r="F79" s="209" t="s">
        <v>135</v>
      </c>
      <c r="G79" s="207"/>
      <c r="H79" s="207"/>
      <c r="I79" s="210"/>
      <c r="J79" s="211">
        <f>BK79</f>
        <v>0</v>
      </c>
      <c r="K79" s="207"/>
      <c r="L79" s="212"/>
      <c r="M79" s="213"/>
      <c r="N79" s="214"/>
      <c r="O79" s="214"/>
      <c r="P79" s="215">
        <f>P80</f>
        <v>0</v>
      </c>
      <c r="Q79" s="214"/>
      <c r="R79" s="215">
        <f>R80</f>
        <v>0.44850000000000001</v>
      </c>
      <c r="S79" s="214"/>
      <c r="T79" s="216">
        <f>T80</f>
        <v>0</v>
      </c>
      <c r="AR79" s="217" t="s">
        <v>84</v>
      </c>
      <c r="AT79" s="218" t="s">
        <v>75</v>
      </c>
      <c r="AU79" s="218" t="s">
        <v>76</v>
      </c>
      <c r="AY79" s="217" t="s">
        <v>136</v>
      </c>
      <c r="BK79" s="219">
        <f>BK80</f>
        <v>0</v>
      </c>
    </row>
    <row r="80" s="10" customFormat="1" ht="19.92" customHeight="1">
      <c r="B80" s="206"/>
      <c r="C80" s="207"/>
      <c r="D80" s="208" t="s">
        <v>75</v>
      </c>
      <c r="E80" s="220" t="s">
        <v>84</v>
      </c>
      <c r="F80" s="220" t="s">
        <v>137</v>
      </c>
      <c r="G80" s="207"/>
      <c r="H80" s="207"/>
      <c r="I80" s="210"/>
      <c r="J80" s="221">
        <f>BK80</f>
        <v>0</v>
      </c>
      <c r="K80" s="207"/>
      <c r="L80" s="212"/>
      <c r="M80" s="213"/>
      <c r="N80" s="214"/>
      <c r="O80" s="214"/>
      <c r="P80" s="215">
        <f>SUM(P81:P100)</f>
        <v>0</v>
      </c>
      <c r="Q80" s="214"/>
      <c r="R80" s="215">
        <f>SUM(R81:R100)</f>
        <v>0.44850000000000001</v>
      </c>
      <c r="S80" s="214"/>
      <c r="T80" s="216">
        <f>SUM(T81:T100)</f>
        <v>0</v>
      </c>
      <c r="AR80" s="217" t="s">
        <v>84</v>
      </c>
      <c r="AT80" s="218" t="s">
        <v>75</v>
      </c>
      <c r="AU80" s="218" t="s">
        <v>84</v>
      </c>
      <c r="AY80" s="217" t="s">
        <v>136</v>
      </c>
      <c r="BK80" s="219">
        <f>SUM(BK81:BK100)</f>
        <v>0</v>
      </c>
    </row>
    <row r="81" s="1" customFormat="1" ht="16.5" customHeight="1">
      <c r="B81" s="47"/>
      <c r="C81" s="222" t="s">
        <v>84</v>
      </c>
      <c r="D81" s="222" t="s">
        <v>138</v>
      </c>
      <c r="E81" s="223" t="s">
        <v>1369</v>
      </c>
      <c r="F81" s="224" t="s">
        <v>1370</v>
      </c>
      <c r="G81" s="225" t="s">
        <v>157</v>
      </c>
      <c r="H81" s="226">
        <v>60</v>
      </c>
      <c r="I81" s="227"/>
      <c r="J81" s="228">
        <f>ROUND(I81*H81,2)</f>
        <v>0</v>
      </c>
      <c r="K81" s="224" t="s">
        <v>142</v>
      </c>
      <c r="L81" s="73"/>
      <c r="M81" s="229" t="s">
        <v>31</v>
      </c>
      <c r="N81" s="230" t="s">
        <v>47</v>
      </c>
      <c r="O81" s="48"/>
      <c r="P81" s="231">
        <f>O81*H81</f>
        <v>0</v>
      </c>
      <c r="Q81" s="231">
        <v>0</v>
      </c>
      <c r="R81" s="231">
        <f>Q81*H81</f>
        <v>0</v>
      </c>
      <c r="S81" s="231">
        <v>0</v>
      </c>
      <c r="T81" s="232">
        <f>S81*H81</f>
        <v>0</v>
      </c>
      <c r="AR81" s="24" t="s">
        <v>143</v>
      </c>
      <c r="AT81" s="24" t="s">
        <v>138</v>
      </c>
      <c r="AU81" s="24" t="s">
        <v>87</v>
      </c>
      <c r="AY81" s="24" t="s">
        <v>136</v>
      </c>
      <c r="BE81" s="233">
        <f>IF(N81="základní",J81,0)</f>
        <v>0</v>
      </c>
      <c r="BF81" s="233">
        <f>IF(N81="snížená",J81,0)</f>
        <v>0</v>
      </c>
      <c r="BG81" s="233">
        <f>IF(N81="zákl. přenesená",J81,0)</f>
        <v>0</v>
      </c>
      <c r="BH81" s="233">
        <f>IF(N81="sníž. přenesená",J81,0)</f>
        <v>0</v>
      </c>
      <c r="BI81" s="233">
        <f>IF(N81="nulová",J81,0)</f>
        <v>0</v>
      </c>
      <c r="BJ81" s="24" t="s">
        <v>84</v>
      </c>
      <c r="BK81" s="233">
        <f>ROUND(I81*H81,2)</f>
        <v>0</v>
      </c>
      <c r="BL81" s="24" t="s">
        <v>143</v>
      </c>
      <c r="BM81" s="24" t="s">
        <v>1371</v>
      </c>
    </row>
    <row r="82" s="1" customFormat="1">
      <c r="B82" s="47"/>
      <c r="C82" s="75"/>
      <c r="D82" s="236" t="s">
        <v>151</v>
      </c>
      <c r="E82" s="75"/>
      <c r="F82" s="246" t="s">
        <v>1372</v>
      </c>
      <c r="G82" s="75"/>
      <c r="H82" s="75"/>
      <c r="I82" s="192"/>
      <c r="J82" s="75"/>
      <c r="K82" s="75"/>
      <c r="L82" s="73"/>
      <c r="M82" s="247"/>
      <c r="N82" s="48"/>
      <c r="O82" s="48"/>
      <c r="P82" s="48"/>
      <c r="Q82" s="48"/>
      <c r="R82" s="48"/>
      <c r="S82" s="48"/>
      <c r="T82" s="96"/>
      <c r="AT82" s="24" t="s">
        <v>151</v>
      </c>
      <c r="AU82" s="24" t="s">
        <v>87</v>
      </c>
    </row>
    <row r="83" s="11" customFormat="1">
      <c r="B83" s="234"/>
      <c r="C83" s="235"/>
      <c r="D83" s="236" t="s">
        <v>145</v>
      </c>
      <c r="E83" s="237" t="s">
        <v>31</v>
      </c>
      <c r="F83" s="238" t="s">
        <v>1373</v>
      </c>
      <c r="G83" s="235"/>
      <c r="H83" s="239">
        <v>60</v>
      </c>
      <c r="I83" s="240"/>
      <c r="J83" s="235"/>
      <c r="K83" s="235"/>
      <c r="L83" s="241"/>
      <c r="M83" s="242"/>
      <c r="N83" s="243"/>
      <c r="O83" s="243"/>
      <c r="P83" s="243"/>
      <c r="Q83" s="243"/>
      <c r="R83" s="243"/>
      <c r="S83" s="243"/>
      <c r="T83" s="244"/>
      <c r="AT83" s="245" t="s">
        <v>145</v>
      </c>
      <c r="AU83" s="245" t="s">
        <v>87</v>
      </c>
      <c r="AV83" s="11" t="s">
        <v>87</v>
      </c>
      <c r="AW83" s="11" t="s">
        <v>40</v>
      </c>
      <c r="AX83" s="11" t="s">
        <v>84</v>
      </c>
      <c r="AY83" s="245" t="s">
        <v>136</v>
      </c>
    </row>
    <row r="84" s="1" customFormat="1" ht="25.5" customHeight="1">
      <c r="B84" s="47"/>
      <c r="C84" s="222" t="s">
        <v>295</v>
      </c>
      <c r="D84" s="222" t="s">
        <v>138</v>
      </c>
      <c r="E84" s="223" t="s">
        <v>1374</v>
      </c>
      <c r="F84" s="224" t="s">
        <v>1375</v>
      </c>
      <c r="G84" s="225" t="s">
        <v>149</v>
      </c>
      <c r="H84" s="226">
        <v>300</v>
      </c>
      <c r="I84" s="227"/>
      <c r="J84" s="228">
        <f>ROUND(I84*H84,2)</f>
        <v>0</v>
      </c>
      <c r="K84" s="224" t="s">
        <v>142</v>
      </c>
      <c r="L84" s="73"/>
      <c r="M84" s="229" t="s">
        <v>31</v>
      </c>
      <c r="N84" s="230" t="s">
        <v>47</v>
      </c>
      <c r="O84" s="48"/>
      <c r="P84" s="231">
        <f>O84*H84</f>
        <v>0</v>
      </c>
      <c r="Q84" s="231">
        <v>0</v>
      </c>
      <c r="R84" s="231">
        <f>Q84*H84</f>
        <v>0</v>
      </c>
      <c r="S84" s="231">
        <v>0</v>
      </c>
      <c r="T84" s="232">
        <f>S84*H84</f>
        <v>0</v>
      </c>
      <c r="AR84" s="24" t="s">
        <v>143</v>
      </c>
      <c r="AT84" s="24" t="s">
        <v>138</v>
      </c>
      <c r="AU84" s="24" t="s">
        <v>87</v>
      </c>
      <c r="AY84" s="24" t="s">
        <v>136</v>
      </c>
      <c r="BE84" s="233">
        <f>IF(N84="základní",J84,0)</f>
        <v>0</v>
      </c>
      <c r="BF84" s="233">
        <f>IF(N84="snížená",J84,0)</f>
        <v>0</v>
      </c>
      <c r="BG84" s="233">
        <f>IF(N84="zákl. přenesená",J84,0)</f>
        <v>0</v>
      </c>
      <c r="BH84" s="233">
        <f>IF(N84="sníž. přenesená",J84,0)</f>
        <v>0</v>
      </c>
      <c r="BI84" s="233">
        <f>IF(N84="nulová",J84,0)</f>
        <v>0</v>
      </c>
      <c r="BJ84" s="24" t="s">
        <v>84</v>
      </c>
      <c r="BK84" s="233">
        <f>ROUND(I84*H84,2)</f>
        <v>0</v>
      </c>
      <c r="BL84" s="24" t="s">
        <v>143</v>
      </c>
      <c r="BM84" s="24" t="s">
        <v>1376</v>
      </c>
    </row>
    <row r="85" s="1" customFormat="1" ht="25.5" customHeight="1">
      <c r="B85" s="47"/>
      <c r="C85" s="222" t="s">
        <v>87</v>
      </c>
      <c r="D85" s="222" t="s">
        <v>138</v>
      </c>
      <c r="E85" s="223" t="s">
        <v>1377</v>
      </c>
      <c r="F85" s="224" t="s">
        <v>1378</v>
      </c>
      <c r="G85" s="225" t="s">
        <v>149</v>
      </c>
      <c r="H85" s="226">
        <v>300</v>
      </c>
      <c r="I85" s="227"/>
      <c r="J85" s="228">
        <f>ROUND(I85*H85,2)</f>
        <v>0</v>
      </c>
      <c r="K85" s="224" t="s">
        <v>142</v>
      </c>
      <c r="L85" s="73"/>
      <c r="M85" s="229" t="s">
        <v>31</v>
      </c>
      <c r="N85" s="230" t="s">
        <v>47</v>
      </c>
      <c r="O85" s="48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AR85" s="24" t="s">
        <v>143</v>
      </c>
      <c r="AT85" s="24" t="s">
        <v>138</v>
      </c>
      <c r="AU85" s="24" t="s">
        <v>87</v>
      </c>
      <c r="AY85" s="24" t="s">
        <v>136</v>
      </c>
      <c r="BE85" s="233">
        <f>IF(N85="základní",J85,0)</f>
        <v>0</v>
      </c>
      <c r="BF85" s="233">
        <f>IF(N85="snížená",J85,0)</f>
        <v>0</v>
      </c>
      <c r="BG85" s="233">
        <f>IF(N85="zákl. přenesená",J85,0)</f>
        <v>0</v>
      </c>
      <c r="BH85" s="233">
        <f>IF(N85="sníž. přenesená",J85,0)</f>
        <v>0</v>
      </c>
      <c r="BI85" s="233">
        <f>IF(N85="nulová",J85,0)</f>
        <v>0</v>
      </c>
      <c r="BJ85" s="24" t="s">
        <v>84</v>
      </c>
      <c r="BK85" s="233">
        <f>ROUND(I85*H85,2)</f>
        <v>0</v>
      </c>
      <c r="BL85" s="24" t="s">
        <v>143</v>
      </c>
      <c r="BM85" s="24" t="s">
        <v>1379</v>
      </c>
    </row>
    <row r="86" s="11" customFormat="1">
      <c r="B86" s="234"/>
      <c r="C86" s="235"/>
      <c r="D86" s="236" t="s">
        <v>145</v>
      </c>
      <c r="E86" s="237" t="s">
        <v>31</v>
      </c>
      <c r="F86" s="238" t="s">
        <v>1380</v>
      </c>
      <c r="G86" s="235"/>
      <c r="H86" s="239">
        <v>300</v>
      </c>
      <c r="I86" s="240"/>
      <c r="J86" s="235"/>
      <c r="K86" s="235"/>
      <c r="L86" s="241"/>
      <c r="M86" s="242"/>
      <c r="N86" s="243"/>
      <c r="O86" s="243"/>
      <c r="P86" s="243"/>
      <c r="Q86" s="243"/>
      <c r="R86" s="243"/>
      <c r="S86" s="243"/>
      <c r="T86" s="244"/>
      <c r="AT86" s="245" t="s">
        <v>145</v>
      </c>
      <c r="AU86" s="245" t="s">
        <v>87</v>
      </c>
      <c r="AV86" s="11" t="s">
        <v>87</v>
      </c>
      <c r="AW86" s="11" t="s">
        <v>40</v>
      </c>
      <c r="AX86" s="11" t="s">
        <v>84</v>
      </c>
      <c r="AY86" s="245" t="s">
        <v>136</v>
      </c>
    </row>
    <row r="87" s="1" customFormat="1" ht="16.5" customHeight="1">
      <c r="B87" s="47"/>
      <c r="C87" s="222" t="s">
        <v>179</v>
      </c>
      <c r="D87" s="222" t="s">
        <v>138</v>
      </c>
      <c r="E87" s="223" t="s">
        <v>536</v>
      </c>
      <c r="F87" s="224" t="s">
        <v>537</v>
      </c>
      <c r="G87" s="225" t="s">
        <v>149</v>
      </c>
      <c r="H87" s="226">
        <v>300</v>
      </c>
      <c r="I87" s="227"/>
      <c r="J87" s="228">
        <f>ROUND(I87*H87,2)</f>
        <v>0</v>
      </c>
      <c r="K87" s="224" t="s">
        <v>142</v>
      </c>
      <c r="L87" s="73"/>
      <c r="M87" s="229" t="s">
        <v>31</v>
      </c>
      <c r="N87" s="230" t="s">
        <v>47</v>
      </c>
      <c r="O87" s="48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AR87" s="24" t="s">
        <v>143</v>
      </c>
      <c r="AT87" s="24" t="s">
        <v>138</v>
      </c>
      <c r="AU87" s="24" t="s">
        <v>87</v>
      </c>
      <c r="AY87" s="24" t="s">
        <v>136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84</v>
      </c>
      <c r="BK87" s="233">
        <f>ROUND(I87*H87,2)</f>
        <v>0</v>
      </c>
      <c r="BL87" s="24" t="s">
        <v>143</v>
      </c>
      <c r="BM87" s="24" t="s">
        <v>1381</v>
      </c>
    </row>
    <row r="88" s="1" customFormat="1">
      <c r="B88" s="47"/>
      <c r="C88" s="75"/>
      <c r="D88" s="236" t="s">
        <v>151</v>
      </c>
      <c r="E88" s="75"/>
      <c r="F88" s="246" t="s">
        <v>1382</v>
      </c>
      <c r="G88" s="75"/>
      <c r="H88" s="75"/>
      <c r="I88" s="192"/>
      <c r="J88" s="75"/>
      <c r="K88" s="75"/>
      <c r="L88" s="73"/>
      <c r="M88" s="247"/>
      <c r="N88" s="48"/>
      <c r="O88" s="48"/>
      <c r="P88" s="48"/>
      <c r="Q88" s="48"/>
      <c r="R88" s="48"/>
      <c r="S88" s="48"/>
      <c r="T88" s="96"/>
      <c r="AT88" s="24" t="s">
        <v>151</v>
      </c>
      <c r="AU88" s="24" t="s">
        <v>87</v>
      </c>
    </row>
    <row r="89" s="1" customFormat="1" ht="16.5" customHeight="1">
      <c r="B89" s="47"/>
      <c r="C89" s="222" t="s">
        <v>154</v>
      </c>
      <c r="D89" s="222" t="s">
        <v>138</v>
      </c>
      <c r="E89" s="223" t="s">
        <v>552</v>
      </c>
      <c r="F89" s="224" t="s">
        <v>553</v>
      </c>
      <c r="G89" s="225" t="s">
        <v>149</v>
      </c>
      <c r="H89" s="226">
        <v>300</v>
      </c>
      <c r="I89" s="227"/>
      <c r="J89" s="228">
        <f>ROUND(I89*H89,2)</f>
        <v>0</v>
      </c>
      <c r="K89" s="224" t="s">
        <v>142</v>
      </c>
      <c r="L89" s="73"/>
      <c r="M89" s="229" t="s">
        <v>31</v>
      </c>
      <c r="N89" s="230" t="s">
        <v>47</v>
      </c>
      <c r="O89" s="48"/>
      <c r="P89" s="231">
        <f>O89*H89</f>
        <v>0</v>
      </c>
      <c r="Q89" s="231">
        <v>0.0012700000000000001</v>
      </c>
      <c r="R89" s="231">
        <f>Q89*H89</f>
        <v>0.38100000000000001</v>
      </c>
      <c r="S89" s="231">
        <v>0</v>
      </c>
      <c r="T89" s="232">
        <f>S89*H89</f>
        <v>0</v>
      </c>
      <c r="AR89" s="24" t="s">
        <v>143</v>
      </c>
      <c r="AT89" s="24" t="s">
        <v>138</v>
      </c>
      <c r="AU89" s="24" t="s">
        <v>87</v>
      </c>
      <c r="AY89" s="24" t="s">
        <v>136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24" t="s">
        <v>84</v>
      </c>
      <c r="BK89" s="233">
        <f>ROUND(I89*H89,2)</f>
        <v>0</v>
      </c>
      <c r="BL89" s="24" t="s">
        <v>143</v>
      </c>
      <c r="BM89" s="24" t="s">
        <v>1383</v>
      </c>
    </row>
    <row r="90" s="1" customFormat="1" ht="16.5" customHeight="1">
      <c r="B90" s="47"/>
      <c r="C90" s="276" t="s">
        <v>143</v>
      </c>
      <c r="D90" s="276" t="s">
        <v>442</v>
      </c>
      <c r="E90" s="277" t="s">
        <v>1384</v>
      </c>
      <c r="F90" s="278" t="s">
        <v>1385</v>
      </c>
      <c r="G90" s="279" t="s">
        <v>558</v>
      </c>
      <c r="H90" s="280">
        <v>7.5</v>
      </c>
      <c r="I90" s="281"/>
      <c r="J90" s="282">
        <f>ROUND(I90*H90,2)</f>
        <v>0</v>
      </c>
      <c r="K90" s="278" t="s">
        <v>142</v>
      </c>
      <c r="L90" s="283"/>
      <c r="M90" s="284" t="s">
        <v>31</v>
      </c>
      <c r="N90" s="285" t="s">
        <v>47</v>
      </c>
      <c r="O90" s="48"/>
      <c r="P90" s="231">
        <f>O90*H90</f>
        <v>0</v>
      </c>
      <c r="Q90" s="231">
        <v>0.001</v>
      </c>
      <c r="R90" s="231">
        <f>Q90*H90</f>
        <v>0.0074999999999999997</v>
      </c>
      <c r="S90" s="231">
        <v>0</v>
      </c>
      <c r="T90" s="232">
        <f>S90*H90</f>
        <v>0</v>
      </c>
      <c r="AR90" s="24" t="s">
        <v>187</v>
      </c>
      <c r="AT90" s="24" t="s">
        <v>442</v>
      </c>
      <c r="AU90" s="24" t="s">
        <v>87</v>
      </c>
      <c r="AY90" s="24" t="s">
        <v>136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4" t="s">
        <v>84</v>
      </c>
      <c r="BK90" s="233">
        <f>ROUND(I90*H90,2)</f>
        <v>0</v>
      </c>
      <c r="BL90" s="24" t="s">
        <v>143</v>
      </c>
      <c r="BM90" s="24" t="s">
        <v>1386</v>
      </c>
    </row>
    <row r="91" s="11" customFormat="1">
      <c r="B91" s="234"/>
      <c r="C91" s="235"/>
      <c r="D91" s="236" t="s">
        <v>145</v>
      </c>
      <c r="E91" s="235"/>
      <c r="F91" s="238" t="s">
        <v>1387</v>
      </c>
      <c r="G91" s="235"/>
      <c r="H91" s="239">
        <v>7.5</v>
      </c>
      <c r="I91" s="240"/>
      <c r="J91" s="235"/>
      <c r="K91" s="235"/>
      <c r="L91" s="241"/>
      <c r="M91" s="242"/>
      <c r="N91" s="243"/>
      <c r="O91" s="243"/>
      <c r="P91" s="243"/>
      <c r="Q91" s="243"/>
      <c r="R91" s="243"/>
      <c r="S91" s="243"/>
      <c r="T91" s="244"/>
      <c r="AT91" s="245" t="s">
        <v>145</v>
      </c>
      <c r="AU91" s="245" t="s">
        <v>87</v>
      </c>
      <c r="AV91" s="11" t="s">
        <v>87</v>
      </c>
      <c r="AW91" s="11" t="s">
        <v>6</v>
      </c>
      <c r="AX91" s="11" t="s">
        <v>84</v>
      </c>
      <c r="AY91" s="245" t="s">
        <v>136</v>
      </c>
    </row>
    <row r="92" s="1" customFormat="1" ht="25.5" customHeight="1">
      <c r="B92" s="47"/>
      <c r="C92" s="222" t="s">
        <v>177</v>
      </c>
      <c r="D92" s="222" t="s">
        <v>138</v>
      </c>
      <c r="E92" s="223" t="s">
        <v>1388</v>
      </c>
      <c r="F92" s="224" t="s">
        <v>1389</v>
      </c>
      <c r="G92" s="225" t="s">
        <v>149</v>
      </c>
      <c r="H92" s="226">
        <v>300</v>
      </c>
      <c r="I92" s="227"/>
      <c r="J92" s="228">
        <f>ROUND(I92*H92,2)</f>
        <v>0</v>
      </c>
      <c r="K92" s="224" t="s">
        <v>142</v>
      </c>
      <c r="L92" s="73"/>
      <c r="M92" s="229" t="s">
        <v>31</v>
      </c>
      <c r="N92" s="230" t="s">
        <v>47</v>
      </c>
      <c r="O92" s="48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4" t="s">
        <v>143</v>
      </c>
      <c r="AT92" s="24" t="s">
        <v>138</v>
      </c>
      <c r="AU92" s="24" t="s">
        <v>87</v>
      </c>
      <c r="AY92" s="24" t="s">
        <v>136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4" t="s">
        <v>84</v>
      </c>
      <c r="BK92" s="233">
        <f>ROUND(I92*H92,2)</f>
        <v>0</v>
      </c>
      <c r="BL92" s="24" t="s">
        <v>143</v>
      </c>
      <c r="BM92" s="24" t="s">
        <v>1390</v>
      </c>
    </row>
    <row r="93" s="1" customFormat="1" ht="16.5" customHeight="1">
      <c r="B93" s="47"/>
      <c r="C93" s="222" t="s">
        <v>165</v>
      </c>
      <c r="D93" s="222" t="s">
        <v>138</v>
      </c>
      <c r="E93" s="223" t="s">
        <v>1391</v>
      </c>
      <c r="F93" s="224" t="s">
        <v>1392</v>
      </c>
      <c r="G93" s="225" t="s">
        <v>174</v>
      </c>
      <c r="H93" s="226">
        <v>0.059999999999999998</v>
      </c>
      <c r="I93" s="227"/>
      <c r="J93" s="228">
        <f>ROUND(I93*H93,2)</f>
        <v>0</v>
      </c>
      <c r="K93" s="224" t="s">
        <v>142</v>
      </c>
      <c r="L93" s="73"/>
      <c r="M93" s="229" t="s">
        <v>31</v>
      </c>
      <c r="N93" s="230" t="s">
        <v>47</v>
      </c>
      <c r="O93" s="48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AR93" s="24" t="s">
        <v>143</v>
      </c>
      <c r="AT93" s="24" t="s">
        <v>138</v>
      </c>
      <c r="AU93" s="24" t="s">
        <v>87</v>
      </c>
      <c r="AY93" s="24" t="s">
        <v>136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4" t="s">
        <v>84</v>
      </c>
      <c r="BK93" s="233">
        <f>ROUND(I93*H93,2)</f>
        <v>0</v>
      </c>
      <c r="BL93" s="24" t="s">
        <v>143</v>
      </c>
      <c r="BM93" s="24" t="s">
        <v>1393</v>
      </c>
    </row>
    <row r="94" s="1" customFormat="1">
      <c r="B94" s="47"/>
      <c r="C94" s="75"/>
      <c r="D94" s="236" t="s">
        <v>151</v>
      </c>
      <c r="E94" s="75"/>
      <c r="F94" s="246" t="s">
        <v>1394</v>
      </c>
      <c r="G94" s="75"/>
      <c r="H94" s="75"/>
      <c r="I94" s="192"/>
      <c r="J94" s="75"/>
      <c r="K94" s="75"/>
      <c r="L94" s="73"/>
      <c r="M94" s="247"/>
      <c r="N94" s="48"/>
      <c r="O94" s="48"/>
      <c r="P94" s="48"/>
      <c r="Q94" s="48"/>
      <c r="R94" s="48"/>
      <c r="S94" s="48"/>
      <c r="T94" s="96"/>
      <c r="AT94" s="24" t="s">
        <v>151</v>
      </c>
      <c r="AU94" s="24" t="s">
        <v>87</v>
      </c>
    </row>
    <row r="95" s="11" customFormat="1">
      <c r="B95" s="234"/>
      <c r="C95" s="235"/>
      <c r="D95" s="236" t="s">
        <v>145</v>
      </c>
      <c r="E95" s="237" t="s">
        <v>31</v>
      </c>
      <c r="F95" s="238" t="s">
        <v>1395</v>
      </c>
      <c r="G95" s="235"/>
      <c r="H95" s="239">
        <v>0.059999999999999998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145</v>
      </c>
      <c r="AU95" s="245" t="s">
        <v>87</v>
      </c>
      <c r="AV95" s="11" t="s">
        <v>87</v>
      </c>
      <c r="AW95" s="11" t="s">
        <v>40</v>
      </c>
      <c r="AX95" s="11" t="s">
        <v>84</v>
      </c>
      <c r="AY95" s="245" t="s">
        <v>136</v>
      </c>
    </row>
    <row r="96" s="1" customFormat="1" ht="16.5" customHeight="1">
      <c r="B96" s="47"/>
      <c r="C96" s="276" t="s">
        <v>171</v>
      </c>
      <c r="D96" s="276" t="s">
        <v>442</v>
      </c>
      <c r="E96" s="277" t="s">
        <v>1396</v>
      </c>
      <c r="F96" s="278" t="s">
        <v>1397</v>
      </c>
      <c r="G96" s="279" t="s">
        <v>558</v>
      </c>
      <c r="H96" s="280">
        <v>60</v>
      </c>
      <c r="I96" s="281"/>
      <c r="J96" s="282">
        <f>ROUND(I96*H96,2)</f>
        <v>0</v>
      </c>
      <c r="K96" s="278" t="s">
        <v>142</v>
      </c>
      <c r="L96" s="283"/>
      <c r="M96" s="284" t="s">
        <v>31</v>
      </c>
      <c r="N96" s="285" t="s">
        <v>47</v>
      </c>
      <c r="O96" s="48"/>
      <c r="P96" s="231">
        <f>O96*H96</f>
        <v>0</v>
      </c>
      <c r="Q96" s="231">
        <v>0.001</v>
      </c>
      <c r="R96" s="231">
        <f>Q96*H96</f>
        <v>0.059999999999999998</v>
      </c>
      <c r="S96" s="231">
        <v>0</v>
      </c>
      <c r="T96" s="232">
        <f>S96*H96</f>
        <v>0</v>
      </c>
      <c r="AR96" s="24" t="s">
        <v>187</v>
      </c>
      <c r="AT96" s="24" t="s">
        <v>442</v>
      </c>
      <c r="AU96" s="24" t="s">
        <v>87</v>
      </c>
      <c r="AY96" s="24" t="s">
        <v>136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4" t="s">
        <v>84</v>
      </c>
      <c r="BK96" s="233">
        <f>ROUND(I96*H96,2)</f>
        <v>0</v>
      </c>
      <c r="BL96" s="24" t="s">
        <v>143</v>
      </c>
      <c r="BM96" s="24" t="s">
        <v>1398</v>
      </c>
    </row>
    <row r="97" s="11" customFormat="1">
      <c r="B97" s="234"/>
      <c r="C97" s="235"/>
      <c r="D97" s="236" t="s">
        <v>145</v>
      </c>
      <c r="E97" s="237" t="s">
        <v>31</v>
      </c>
      <c r="F97" s="238" t="s">
        <v>1399</v>
      </c>
      <c r="G97" s="235"/>
      <c r="H97" s="239">
        <v>60</v>
      </c>
      <c r="I97" s="240"/>
      <c r="J97" s="235"/>
      <c r="K97" s="235"/>
      <c r="L97" s="241"/>
      <c r="M97" s="242"/>
      <c r="N97" s="243"/>
      <c r="O97" s="243"/>
      <c r="P97" s="243"/>
      <c r="Q97" s="243"/>
      <c r="R97" s="243"/>
      <c r="S97" s="243"/>
      <c r="T97" s="244"/>
      <c r="AT97" s="245" t="s">
        <v>145</v>
      </c>
      <c r="AU97" s="245" t="s">
        <v>87</v>
      </c>
      <c r="AV97" s="11" t="s">
        <v>87</v>
      </c>
      <c r="AW97" s="11" t="s">
        <v>40</v>
      </c>
      <c r="AX97" s="11" t="s">
        <v>84</v>
      </c>
      <c r="AY97" s="245" t="s">
        <v>136</v>
      </c>
    </row>
    <row r="98" s="1" customFormat="1" ht="16.5" customHeight="1">
      <c r="B98" s="47"/>
      <c r="C98" s="222" t="s">
        <v>187</v>
      </c>
      <c r="D98" s="222" t="s">
        <v>138</v>
      </c>
      <c r="E98" s="223" t="s">
        <v>1400</v>
      </c>
      <c r="F98" s="224" t="s">
        <v>1401</v>
      </c>
      <c r="G98" s="225" t="s">
        <v>149</v>
      </c>
      <c r="H98" s="226">
        <v>300</v>
      </c>
      <c r="I98" s="227"/>
      <c r="J98" s="228">
        <f>ROUND(I98*H98,2)</f>
        <v>0</v>
      </c>
      <c r="K98" s="224" t="s">
        <v>142</v>
      </c>
      <c r="L98" s="73"/>
      <c r="M98" s="229" t="s">
        <v>31</v>
      </c>
      <c r="N98" s="230" t="s">
        <v>47</v>
      </c>
      <c r="O98" s="48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4" t="s">
        <v>143</v>
      </c>
      <c r="AT98" s="24" t="s">
        <v>138</v>
      </c>
      <c r="AU98" s="24" t="s">
        <v>87</v>
      </c>
      <c r="AY98" s="24" t="s">
        <v>136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4" t="s">
        <v>84</v>
      </c>
      <c r="BK98" s="233">
        <f>ROUND(I98*H98,2)</f>
        <v>0</v>
      </c>
      <c r="BL98" s="24" t="s">
        <v>143</v>
      </c>
      <c r="BM98" s="24" t="s">
        <v>1402</v>
      </c>
    </row>
    <row r="99" s="1" customFormat="1" ht="16.5" customHeight="1">
      <c r="B99" s="47"/>
      <c r="C99" s="222" t="s">
        <v>300</v>
      </c>
      <c r="D99" s="222" t="s">
        <v>138</v>
      </c>
      <c r="E99" s="223" t="s">
        <v>1403</v>
      </c>
      <c r="F99" s="224" t="s">
        <v>1404</v>
      </c>
      <c r="G99" s="225" t="s">
        <v>157</v>
      </c>
      <c r="H99" s="226">
        <v>9</v>
      </c>
      <c r="I99" s="227"/>
      <c r="J99" s="228">
        <f>ROUND(I99*H99,2)</f>
        <v>0</v>
      </c>
      <c r="K99" s="224" t="s">
        <v>142</v>
      </c>
      <c r="L99" s="73"/>
      <c r="M99" s="229" t="s">
        <v>31</v>
      </c>
      <c r="N99" s="230" t="s">
        <v>47</v>
      </c>
      <c r="O99" s="48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AR99" s="24" t="s">
        <v>143</v>
      </c>
      <c r="AT99" s="24" t="s">
        <v>138</v>
      </c>
      <c r="AU99" s="24" t="s">
        <v>87</v>
      </c>
      <c r="AY99" s="24" t="s">
        <v>136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4" t="s">
        <v>84</v>
      </c>
      <c r="BK99" s="233">
        <f>ROUND(I99*H99,2)</f>
        <v>0</v>
      </c>
      <c r="BL99" s="24" t="s">
        <v>143</v>
      </c>
      <c r="BM99" s="24" t="s">
        <v>1405</v>
      </c>
    </row>
    <row r="100" s="11" customFormat="1">
      <c r="B100" s="234"/>
      <c r="C100" s="235"/>
      <c r="D100" s="236" t="s">
        <v>145</v>
      </c>
      <c r="E100" s="237" t="s">
        <v>31</v>
      </c>
      <c r="F100" s="238" t="s">
        <v>1406</v>
      </c>
      <c r="G100" s="235"/>
      <c r="H100" s="239">
        <v>9</v>
      </c>
      <c r="I100" s="240"/>
      <c r="J100" s="235"/>
      <c r="K100" s="235"/>
      <c r="L100" s="241"/>
      <c r="M100" s="248"/>
      <c r="N100" s="249"/>
      <c r="O100" s="249"/>
      <c r="P100" s="249"/>
      <c r="Q100" s="249"/>
      <c r="R100" s="249"/>
      <c r="S100" s="249"/>
      <c r="T100" s="250"/>
      <c r="AT100" s="245" t="s">
        <v>145</v>
      </c>
      <c r="AU100" s="245" t="s">
        <v>87</v>
      </c>
      <c r="AV100" s="11" t="s">
        <v>87</v>
      </c>
      <c r="AW100" s="11" t="s">
        <v>40</v>
      </c>
      <c r="AX100" s="11" t="s">
        <v>84</v>
      </c>
      <c r="AY100" s="245" t="s">
        <v>136</v>
      </c>
    </row>
    <row r="101" s="1" customFormat="1" ht="6.96" customHeight="1">
      <c r="B101" s="68"/>
      <c r="C101" s="69"/>
      <c r="D101" s="69"/>
      <c r="E101" s="69"/>
      <c r="F101" s="69"/>
      <c r="G101" s="69"/>
      <c r="H101" s="69"/>
      <c r="I101" s="167"/>
      <c r="J101" s="69"/>
      <c r="K101" s="69"/>
      <c r="L101" s="73"/>
    </row>
  </sheetData>
  <sheetProtection sheet="1" autoFilter="0" formatColumns="0" formatRows="0" objects="1" scenarios="1" spinCount="100000" saltValue="Dkvkt22UpOE38n90iA3fTxg+7afNAhO842AlHOqozkNjZc/3X4k3vjBwc2jSrTCh1xxzN4veyylMZtAcvZ2wSQ==" hashValue="I422B1xUU2eMFxIcDA0PQySjycHSKd8EiQTBTrU1xaQX88edpFeVVMGqzoYrpOhkpkyk9LMLHvBx5nto2lmC6w==" algorithmName="SHA-512" password="CC35"/>
  <autoFilter ref="C77:K100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103</v>
      </c>
      <c r="G1" s="140" t="s">
        <v>104</v>
      </c>
      <c r="H1" s="140"/>
      <c r="I1" s="141"/>
      <c r="J1" s="140" t="s">
        <v>105</v>
      </c>
      <c r="K1" s="139" t="s">
        <v>106</v>
      </c>
      <c r="L1" s="140" t="s">
        <v>107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102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87</v>
      </c>
    </row>
    <row r="4" ht="36.96" customHeight="1">
      <c r="B4" s="28"/>
      <c r="C4" s="29"/>
      <c r="D4" s="30" t="s">
        <v>108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III/330 Nymburk, most ev. č. 330-003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109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1407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31</v>
      </c>
      <c r="G11" s="48"/>
      <c r="H11" s="48"/>
      <c r="I11" s="147" t="s">
        <v>22</v>
      </c>
      <c r="J11" s="35" t="s">
        <v>31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16</v>
      </c>
      <c r="G12" s="48"/>
      <c r="H12" s="48"/>
      <c r="I12" s="147" t="s">
        <v>25</v>
      </c>
      <c r="J12" s="148" t="str">
        <f>'Rekapitulace stavby'!AN8</f>
        <v>9. 1. 2018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29</v>
      </c>
      <c r="E14" s="48"/>
      <c r="F14" s="48"/>
      <c r="G14" s="48"/>
      <c r="H14" s="48"/>
      <c r="I14" s="147" t="s">
        <v>30</v>
      </c>
      <c r="J14" s="35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5" t="str">
        <f>IF('Rekapitulace stavby'!E11="","",'Rekapitulace stavby'!E11)</f>
        <v>Středočeský kraj</v>
      </c>
      <c r="F15" s="48"/>
      <c r="G15" s="48"/>
      <c r="H15" s="48"/>
      <c r="I15" s="147" t="s">
        <v>33</v>
      </c>
      <c r="J15" s="35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34</v>
      </c>
      <c r="E17" s="48"/>
      <c r="F17" s="48"/>
      <c r="G17" s="48"/>
      <c r="H17" s="48"/>
      <c r="I17" s="147" t="s">
        <v>30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33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36</v>
      </c>
      <c r="E20" s="48"/>
      <c r="F20" s="48"/>
      <c r="G20" s="48"/>
      <c r="H20" s="48"/>
      <c r="I20" s="147" t="s">
        <v>30</v>
      </c>
      <c r="J20" s="35" t="str">
        <f>IF('Rekapitulace stavby'!AN16="","",'Rekapitulace stavby'!AN16)</f>
        <v>60193280</v>
      </c>
      <c r="K20" s="52"/>
    </row>
    <row r="21" s="1" customFormat="1" ht="18" customHeight="1">
      <c r="B21" s="47"/>
      <c r="C21" s="48"/>
      <c r="D21" s="48"/>
      <c r="E21" s="35" t="str">
        <f>IF('Rekapitulace stavby'!E17="","",'Rekapitulace stavby'!E17)</f>
        <v xml:space="preserve">VPÚ DECO PRAHA  a.s.</v>
      </c>
      <c r="F21" s="48"/>
      <c r="G21" s="48"/>
      <c r="H21" s="48"/>
      <c r="I21" s="147" t="s">
        <v>33</v>
      </c>
      <c r="J21" s="35" t="str">
        <f>IF('Rekapitulace stavby'!AN17="","",'Rekapitulace stavby'!AN17)</f>
        <v>CZ60193280_x0009_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41</v>
      </c>
      <c r="E23" s="48"/>
      <c r="F23" s="48"/>
      <c r="G23" s="48"/>
      <c r="H23" s="48"/>
      <c r="I23" s="145"/>
      <c r="J23" s="48"/>
      <c r="K23" s="52"/>
    </row>
    <row r="24" s="6" customFormat="1" ht="16.5" customHeight="1">
      <c r="B24" s="149"/>
      <c r="C24" s="150"/>
      <c r="D24" s="150"/>
      <c r="E24" s="45" t="s">
        <v>31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42</v>
      </c>
      <c r="E27" s="48"/>
      <c r="F27" s="48"/>
      <c r="G27" s="48"/>
      <c r="H27" s="48"/>
      <c r="I27" s="145"/>
      <c r="J27" s="156">
        <f>ROUND(J89,2)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44</v>
      </c>
      <c r="G29" s="48"/>
      <c r="H29" s="48"/>
      <c r="I29" s="157" t="s">
        <v>43</v>
      </c>
      <c r="J29" s="53" t="s">
        <v>45</v>
      </c>
      <c r="K29" s="52"/>
    </row>
    <row r="30" s="1" customFormat="1" ht="14.4" customHeight="1">
      <c r="B30" s="47"/>
      <c r="C30" s="48"/>
      <c r="D30" s="56" t="s">
        <v>46</v>
      </c>
      <c r="E30" s="56" t="s">
        <v>47</v>
      </c>
      <c r="F30" s="158">
        <f>ROUND(SUM(BE89:BE190), 2)</f>
        <v>0</v>
      </c>
      <c r="G30" s="48"/>
      <c r="H30" s="48"/>
      <c r="I30" s="159">
        <v>0.20999999999999999</v>
      </c>
      <c r="J30" s="158">
        <f>ROUND(ROUND((SUM(BE89:BE190)), 2)*I30, 2)</f>
        <v>0</v>
      </c>
      <c r="K30" s="52"/>
    </row>
    <row r="31" s="1" customFormat="1" ht="14.4" customHeight="1">
      <c r="B31" s="47"/>
      <c r="C31" s="48"/>
      <c r="D31" s="48"/>
      <c r="E31" s="56" t="s">
        <v>48</v>
      </c>
      <c r="F31" s="158">
        <f>ROUND(SUM(BF89:BF190), 2)</f>
        <v>0</v>
      </c>
      <c r="G31" s="48"/>
      <c r="H31" s="48"/>
      <c r="I31" s="159">
        <v>0.14999999999999999</v>
      </c>
      <c r="J31" s="158">
        <f>ROUND(ROUND((SUM(BF89:BF190)),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49</v>
      </c>
      <c r="F32" s="158">
        <f>ROUND(SUM(BG89:BG190),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50</v>
      </c>
      <c r="F33" s="158">
        <f>ROUND(SUM(BH89:BH190),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51</v>
      </c>
      <c r="F34" s="158">
        <f>ROUND(SUM(BI89:BI190),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52</v>
      </c>
      <c r="E36" s="99"/>
      <c r="F36" s="99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111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III/330 Nymburk, most ev. č. 330-003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109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901 - Provizorní lávka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Nymburk</v>
      </c>
      <c r="G49" s="48"/>
      <c r="H49" s="48"/>
      <c r="I49" s="147" t="s">
        <v>25</v>
      </c>
      <c r="J49" s="148" t="str">
        <f>IF(J12="","",J12)</f>
        <v>9. 1. 2018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29</v>
      </c>
      <c r="D51" s="48"/>
      <c r="E51" s="48"/>
      <c r="F51" s="35" t="str">
        <f>E15</f>
        <v>Středočeský kraj</v>
      </c>
      <c r="G51" s="48"/>
      <c r="H51" s="48"/>
      <c r="I51" s="147" t="s">
        <v>36</v>
      </c>
      <c r="J51" s="45" t="str">
        <f>E21</f>
        <v xml:space="preserve">VPÚ DECO PRAHA  a.s.</v>
      </c>
      <c r="K51" s="52"/>
    </row>
    <row r="52" s="1" customFormat="1" ht="14.4" customHeight="1">
      <c r="B52" s="47"/>
      <c r="C52" s="40" t="s">
        <v>34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112</v>
      </c>
      <c r="D54" s="160"/>
      <c r="E54" s="160"/>
      <c r="F54" s="160"/>
      <c r="G54" s="160"/>
      <c r="H54" s="160"/>
      <c r="I54" s="174"/>
      <c r="J54" s="175" t="s">
        <v>113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114</v>
      </c>
      <c r="D56" s="48"/>
      <c r="E56" s="48"/>
      <c r="F56" s="48"/>
      <c r="G56" s="48"/>
      <c r="H56" s="48"/>
      <c r="I56" s="145"/>
      <c r="J56" s="156">
        <f>J89</f>
        <v>0</v>
      </c>
      <c r="K56" s="52"/>
      <c r="AU56" s="24" t="s">
        <v>115</v>
      </c>
    </row>
    <row r="57" s="7" customFormat="1" ht="24.96" customHeight="1">
      <c r="B57" s="178"/>
      <c r="C57" s="179"/>
      <c r="D57" s="180" t="s">
        <v>116</v>
      </c>
      <c r="E57" s="181"/>
      <c r="F57" s="181"/>
      <c r="G57" s="181"/>
      <c r="H57" s="181"/>
      <c r="I57" s="182"/>
      <c r="J57" s="183">
        <f>J90</f>
        <v>0</v>
      </c>
      <c r="K57" s="184"/>
    </row>
    <row r="58" s="8" customFormat="1" ht="19.92" customHeight="1">
      <c r="B58" s="185"/>
      <c r="C58" s="186"/>
      <c r="D58" s="187" t="s">
        <v>117</v>
      </c>
      <c r="E58" s="188"/>
      <c r="F58" s="188"/>
      <c r="G58" s="188"/>
      <c r="H58" s="188"/>
      <c r="I58" s="189"/>
      <c r="J58" s="190">
        <f>J91</f>
        <v>0</v>
      </c>
      <c r="K58" s="191"/>
    </row>
    <row r="59" s="8" customFormat="1" ht="19.92" customHeight="1">
      <c r="B59" s="185"/>
      <c r="C59" s="186"/>
      <c r="D59" s="187" t="s">
        <v>334</v>
      </c>
      <c r="E59" s="188"/>
      <c r="F59" s="188"/>
      <c r="G59" s="188"/>
      <c r="H59" s="188"/>
      <c r="I59" s="189"/>
      <c r="J59" s="190">
        <f>J128</f>
        <v>0</v>
      </c>
      <c r="K59" s="191"/>
    </row>
    <row r="60" s="8" customFormat="1" ht="19.92" customHeight="1">
      <c r="B60" s="185"/>
      <c r="C60" s="186"/>
      <c r="D60" s="187" t="s">
        <v>335</v>
      </c>
      <c r="E60" s="188"/>
      <c r="F60" s="188"/>
      <c r="G60" s="188"/>
      <c r="H60" s="188"/>
      <c r="I60" s="189"/>
      <c r="J60" s="190">
        <f>J140</f>
        <v>0</v>
      </c>
      <c r="K60" s="191"/>
    </row>
    <row r="61" s="8" customFormat="1" ht="19.92" customHeight="1">
      <c r="B61" s="185"/>
      <c r="C61" s="186"/>
      <c r="D61" s="187" t="s">
        <v>336</v>
      </c>
      <c r="E61" s="188"/>
      <c r="F61" s="188"/>
      <c r="G61" s="188"/>
      <c r="H61" s="188"/>
      <c r="I61" s="189"/>
      <c r="J61" s="190">
        <f>J146</f>
        <v>0</v>
      </c>
      <c r="K61" s="191"/>
    </row>
    <row r="62" s="8" customFormat="1" ht="19.92" customHeight="1">
      <c r="B62" s="185"/>
      <c r="C62" s="186"/>
      <c r="D62" s="187" t="s">
        <v>252</v>
      </c>
      <c r="E62" s="188"/>
      <c r="F62" s="188"/>
      <c r="G62" s="188"/>
      <c r="H62" s="188"/>
      <c r="I62" s="189"/>
      <c r="J62" s="190">
        <f>J161</f>
        <v>0</v>
      </c>
      <c r="K62" s="191"/>
    </row>
    <row r="63" s="8" customFormat="1" ht="19.92" customHeight="1">
      <c r="B63" s="185"/>
      <c r="C63" s="186"/>
      <c r="D63" s="187" t="s">
        <v>118</v>
      </c>
      <c r="E63" s="188"/>
      <c r="F63" s="188"/>
      <c r="G63" s="188"/>
      <c r="H63" s="188"/>
      <c r="I63" s="189"/>
      <c r="J63" s="190">
        <f>J164</f>
        <v>0</v>
      </c>
      <c r="K63" s="191"/>
    </row>
    <row r="64" s="8" customFormat="1" ht="19.92" customHeight="1">
      <c r="B64" s="185"/>
      <c r="C64" s="186"/>
      <c r="D64" s="187" t="s">
        <v>119</v>
      </c>
      <c r="E64" s="188"/>
      <c r="F64" s="188"/>
      <c r="G64" s="188"/>
      <c r="H64" s="188"/>
      <c r="I64" s="189"/>
      <c r="J64" s="190">
        <f>J173</f>
        <v>0</v>
      </c>
      <c r="K64" s="191"/>
    </row>
    <row r="65" s="8" customFormat="1" ht="19.92" customHeight="1">
      <c r="B65" s="185"/>
      <c r="C65" s="186"/>
      <c r="D65" s="187" t="s">
        <v>338</v>
      </c>
      <c r="E65" s="188"/>
      <c r="F65" s="188"/>
      <c r="G65" s="188"/>
      <c r="H65" s="188"/>
      <c r="I65" s="189"/>
      <c r="J65" s="190">
        <f>J180</f>
        <v>0</v>
      </c>
      <c r="K65" s="191"/>
    </row>
    <row r="66" s="7" customFormat="1" ht="24.96" customHeight="1">
      <c r="B66" s="178"/>
      <c r="C66" s="179"/>
      <c r="D66" s="180" t="s">
        <v>1408</v>
      </c>
      <c r="E66" s="181"/>
      <c r="F66" s="181"/>
      <c r="G66" s="181"/>
      <c r="H66" s="181"/>
      <c r="I66" s="182"/>
      <c r="J66" s="183">
        <f>J182</f>
        <v>0</v>
      </c>
      <c r="K66" s="184"/>
    </row>
    <row r="67" s="8" customFormat="1" ht="19.92" customHeight="1">
      <c r="B67" s="185"/>
      <c r="C67" s="186"/>
      <c r="D67" s="187" t="s">
        <v>1409</v>
      </c>
      <c r="E67" s="188"/>
      <c r="F67" s="188"/>
      <c r="G67" s="188"/>
      <c r="H67" s="188"/>
      <c r="I67" s="189"/>
      <c r="J67" s="190">
        <f>J183</f>
        <v>0</v>
      </c>
      <c r="K67" s="191"/>
    </row>
    <row r="68" s="7" customFormat="1" ht="24.96" customHeight="1">
      <c r="B68" s="178"/>
      <c r="C68" s="179"/>
      <c r="D68" s="180" t="s">
        <v>198</v>
      </c>
      <c r="E68" s="181"/>
      <c r="F68" s="181"/>
      <c r="G68" s="181"/>
      <c r="H68" s="181"/>
      <c r="I68" s="182"/>
      <c r="J68" s="183">
        <f>J187</f>
        <v>0</v>
      </c>
      <c r="K68" s="184"/>
    </row>
    <row r="69" s="8" customFormat="1" ht="19.92" customHeight="1">
      <c r="B69" s="185"/>
      <c r="C69" s="186"/>
      <c r="D69" s="187" t="s">
        <v>341</v>
      </c>
      <c r="E69" s="188"/>
      <c r="F69" s="188"/>
      <c r="G69" s="188"/>
      <c r="H69" s="188"/>
      <c r="I69" s="189"/>
      <c r="J69" s="190">
        <f>J188</f>
        <v>0</v>
      </c>
      <c r="K69" s="191"/>
    </row>
    <row r="70" s="1" customFormat="1" ht="21.84" customHeight="1">
      <c r="B70" s="47"/>
      <c r="C70" s="48"/>
      <c r="D70" s="48"/>
      <c r="E70" s="48"/>
      <c r="F70" s="48"/>
      <c r="G70" s="48"/>
      <c r="H70" s="48"/>
      <c r="I70" s="145"/>
      <c r="J70" s="48"/>
      <c r="K70" s="52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7"/>
      <c r="J71" s="69"/>
      <c r="K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170"/>
      <c r="J75" s="72"/>
      <c r="K75" s="72"/>
      <c r="L75" s="73"/>
    </row>
    <row r="76" s="1" customFormat="1" ht="36.96" customHeight="1">
      <c r="B76" s="47"/>
      <c r="C76" s="74" t="s">
        <v>120</v>
      </c>
      <c r="D76" s="75"/>
      <c r="E76" s="75"/>
      <c r="F76" s="75"/>
      <c r="G76" s="75"/>
      <c r="H76" s="75"/>
      <c r="I76" s="192"/>
      <c r="J76" s="75"/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192"/>
      <c r="J77" s="75"/>
      <c r="K77" s="75"/>
      <c r="L77" s="73"/>
    </row>
    <row r="78" s="1" customFormat="1" ht="14.4" customHeight="1">
      <c r="B78" s="47"/>
      <c r="C78" s="77" t="s">
        <v>18</v>
      </c>
      <c r="D78" s="75"/>
      <c r="E78" s="75"/>
      <c r="F78" s="75"/>
      <c r="G78" s="75"/>
      <c r="H78" s="75"/>
      <c r="I78" s="192"/>
      <c r="J78" s="75"/>
      <c r="K78" s="75"/>
      <c r="L78" s="73"/>
    </row>
    <row r="79" s="1" customFormat="1" ht="16.5" customHeight="1">
      <c r="B79" s="47"/>
      <c r="C79" s="75"/>
      <c r="D79" s="75"/>
      <c r="E79" s="193" t="str">
        <f>E7</f>
        <v>III/330 Nymburk, most ev. č. 330-003</v>
      </c>
      <c r="F79" s="77"/>
      <c r="G79" s="77"/>
      <c r="H79" s="77"/>
      <c r="I79" s="192"/>
      <c r="J79" s="75"/>
      <c r="K79" s="75"/>
      <c r="L79" s="73"/>
    </row>
    <row r="80" s="1" customFormat="1" ht="14.4" customHeight="1">
      <c r="B80" s="47"/>
      <c r="C80" s="77" t="s">
        <v>109</v>
      </c>
      <c r="D80" s="75"/>
      <c r="E80" s="75"/>
      <c r="F80" s="75"/>
      <c r="G80" s="75"/>
      <c r="H80" s="75"/>
      <c r="I80" s="192"/>
      <c r="J80" s="75"/>
      <c r="K80" s="75"/>
      <c r="L80" s="73"/>
    </row>
    <row r="81" s="1" customFormat="1" ht="17.25" customHeight="1">
      <c r="B81" s="47"/>
      <c r="C81" s="75"/>
      <c r="D81" s="75"/>
      <c r="E81" s="83" t="str">
        <f>E9</f>
        <v>SO 901 - Provizorní lávka</v>
      </c>
      <c r="F81" s="75"/>
      <c r="G81" s="75"/>
      <c r="H81" s="75"/>
      <c r="I81" s="192"/>
      <c r="J81" s="75"/>
      <c r="K81" s="75"/>
      <c r="L81" s="73"/>
    </row>
    <row r="82" s="1" customFormat="1" ht="6.96" customHeight="1">
      <c r="B82" s="47"/>
      <c r="C82" s="75"/>
      <c r="D82" s="75"/>
      <c r="E82" s="75"/>
      <c r="F82" s="75"/>
      <c r="G82" s="75"/>
      <c r="H82" s="75"/>
      <c r="I82" s="192"/>
      <c r="J82" s="75"/>
      <c r="K82" s="75"/>
      <c r="L82" s="73"/>
    </row>
    <row r="83" s="1" customFormat="1" ht="18" customHeight="1">
      <c r="B83" s="47"/>
      <c r="C83" s="77" t="s">
        <v>24</v>
      </c>
      <c r="D83" s="75"/>
      <c r="E83" s="75"/>
      <c r="F83" s="194" t="str">
        <f>F12</f>
        <v>Nymburk</v>
      </c>
      <c r="G83" s="75"/>
      <c r="H83" s="75"/>
      <c r="I83" s="195" t="s">
        <v>25</v>
      </c>
      <c r="J83" s="86" t="str">
        <f>IF(J12="","",J12)</f>
        <v>9. 1. 2018</v>
      </c>
      <c r="K83" s="75"/>
      <c r="L83" s="73"/>
    </row>
    <row r="84" s="1" customFormat="1" ht="6.96" customHeight="1">
      <c r="B84" s="47"/>
      <c r="C84" s="75"/>
      <c r="D84" s="75"/>
      <c r="E84" s="75"/>
      <c r="F84" s="75"/>
      <c r="G84" s="75"/>
      <c r="H84" s="75"/>
      <c r="I84" s="192"/>
      <c r="J84" s="75"/>
      <c r="K84" s="75"/>
      <c r="L84" s="73"/>
    </row>
    <row r="85" s="1" customFormat="1">
      <c r="B85" s="47"/>
      <c r="C85" s="77" t="s">
        <v>29</v>
      </c>
      <c r="D85" s="75"/>
      <c r="E85" s="75"/>
      <c r="F85" s="194" t="str">
        <f>E15</f>
        <v>Středočeský kraj</v>
      </c>
      <c r="G85" s="75"/>
      <c r="H85" s="75"/>
      <c r="I85" s="195" t="s">
        <v>36</v>
      </c>
      <c r="J85" s="194" t="str">
        <f>E21</f>
        <v xml:space="preserve">VPÚ DECO PRAHA  a.s.</v>
      </c>
      <c r="K85" s="75"/>
      <c r="L85" s="73"/>
    </row>
    <row r="86" s="1" customFormat="1" ht="14.4" customHeight="1">
      <c r="B86" s="47"/>
      <c r="C86" s="77" t="s">
        <v>34</v>
      </c>
      <c r="D86" s="75"/>
      <c r="E86" s="75"/>
      <c r="F86" s="194" t="str">
        <f>IF(E18="","",E18)</f>
        <v/>
      </c>
      <c r="G86" s="75"/>
      <c r="H86" s="75"/>
      <c r="I86" s="192"/>
      <c r="J86" s="75"/>
      <c r="K86" s="75"/>
      <c r="L86" s="73"/>
    </row>
    <row r="87" s="1" customFormat="1" ht="10.32" customHeight="1">
      <c r="B87" s="47"/>
      <c r="C87" s="75"/>
      <c r="D87" s="75"/>
      <c r="E87" s="75"/>
      <c r="F87" s="75"/>
      <c r="G87" s="75"/>
      <c r="H87" s="75"/>
      <c r="I87" s="192"/>
      <c r="J87" s="75"/>
      <c r="K87" s="75"/>
      <c r="L87" s="73"/>
    </row>
    <row r="88" s="9" customFormat="1" ht="29.28" customHeight="1">
      <c r="B88" s="196"/>
      <c r="C88" s="197" t="s">
        <v>121</v>
      </c>
      <c r="D88" s="198" t="s">
        <v>61</v>
      </c>
      <c r="E88" s="198" t="s">
        <v>57</v>
      </c>
      <c r="F88" s="198" t="s">
        <v>122</v>
      </c>
      <c r="G88" s="198" t="s">
        <v>123</v>
      </c>
      <c r="H88" s="198" t="s">
        <v>124</v>
      </c>
      <c r="I88" s="199" t="s">
        <v>125</v>
      </c>
      <c r="J88" s="198" t="s">
        <v>113</v>
      </c>
      <c r="K88" s="200" t="s">
        <v>126</v>
      </c>
      <c r="L88" s="201"/>
      <c r="M88" s="103" t="s">
        <v>127</v>
      </c>
      <c r="N88" s="104" t="s">
        <v>46</v>
      </c>
      <c r="O88" s="104" t="s">
        <v>128</v>
      </c>
      <c r="P88" s="104" t="s">
        <v>129</v>
      </c>
      <c r="Q88" s="104" t="s">
        <v>130</v>
      </c>
      <c r="R88" s="104" t="s">
        <v>131</v>
      </c>
      <c r="S88" s="104" t="s">
        <v>132</v>
      </c>
      <c r="T88" s="105" t="s">
        <v>133</v>
      </c>
    </row>
    <row r="89" s="1" customFormat="1" ht="29.28" customHeight="1">
      <c r="B89" s="47"/>
      <c r="C89" s="109" t="s">
        <v>114</v>
      </c>
      <c r="D89" s="75"/>
      <c r="E89" s="75"/>
      <c r="F89" s="75"/>
      <c r="G89" s="75"/>
      <c r="H89" s="75"/>
      <c r="I89" s="192"/>
      <c r="J89" s="202">
        <f>BK89</f>
        <v>0</v>
      </c>
      <c r="K89" s="75"/>
      <c r="L89" s="73"/>
      <c r="M89" s="106"/>
      <c r="N89" s="107"/>
      <c r="O89" s="107"/>
      <c r="P89" s="203">
        <f>P90+P182+P187</f>
        <v>0</v>
      </c>
      <c r="Q89" s="107"/>
      <c r="R89" s="203">
        <f>R90+R182+R187</f>
        <v>55.528758980000006</v>
      </c>
      <c r="S89" s="107"/>
      <c r="T89" s="204">
        <f>T90+T182+T187</f>
        <v>18.170950000000001</v>
      </c>
      <c r="AT89" s="24" t="s">
        <v>75</v>
      </c>
      <c r="AU89" s="24" t="s">
        <v>115</v>
      </c>
      <c r="BK89" s="205">
        <f>BK90+BK182+BK187</f>
        <v>0</v>
      </c>
    </row>
    <row r="90" s="10" customFormat="1" ht="37.44" customHeight="1">
      <c r="B90" s="206"/>
      <c r="C90" s="207"/>
      <c r="D90" s="208" t="s">
        <v>75</v>
      </c>
      <c r="E90" s="209" t="s">
        <v>134</v>
      </c>
      <c r="F90" s="209" t="s">
        <v>135</v>
      </c>
      <c r="G90" s="207"/>
      <c r="H90" s="207"/>
      <c r="I90" s="210"/>
      <c r="J90" s="211">
        <f>BK90</f>
        <v>0</v>
      </c>
      <c r="K90" s="207"/>
      <c r="L90" s="212"/>
      <c r="M90" s="213"/>
      <c r="N90" s="214"/>
      <c r="O90" s="214"/>
      <c r="P90" s="215">
        <f>P91+P128+P140+P146+P161+P164+P173+P180</f>
        <v>0</v>
      </c>
      <c r="Q90" s="214"/>
      <c r="R90" s="215">
        <f>R91+R128+R140+R146+R161+R164+R173+R180</f>
        <v>55.470658980000003</v>
      </c>
      <c r="S90" s="214"/>
      <c r="T90" s="216">
        <f>T91+T128+T140+T146+T161+T164+T173+T180</f>
        <v>18.170950000000001</v>
      </c>
      <c r="AR90" s="217" t="s">
        <v>84</v>
      </c>
      <c r="AT90" s="218" t="s">
        <v>75</v>
      </c>
      <c r="AU90" s="218" t="s">
        <v>76</v>
      </c>
      <c r="AY90" s="217" t="s">
        <v>136</v>
      </c>
      <c r="BK90" s="219">
        <f>BK91+BK128+BK140+BK146+BK161+BK164+BK173+BK180</f>
        <v>0</v>
      </c>
    </row>
    <row r="91" s="10" customFormat="1" ht="19.92" customHeight="1">
      <c r="B91" s="206"/>
      <c r="C91" s="207"/>
      <c r="D91" s="208" t="s">
        <v>75</v>
      </c>
      <c r="E91" s="220" t="s">
        <v>84</v>
      </c>
      <c r="F91" s="220" t="s">
        <v>137</v>
      </c>
      <c r="G91" s="207"/>
      <c r="H91" s="207"/>
      <c r="I91" s="210"/>
      <c r="J91" s="221">
        <f>BK91</f>
        <v>0</v>
      </c>
      <c r="K91" s="207"/>
      <c r="L91" s="212"/>
      <c r="M91" s="213"/>
      <c r="N91" s="214"/>
      <c r="O91" s="214"/>
      <c r="P91" s="215">
        <f>SUM(P92:P127)</f>
        <v>0</v>
      </c>
      <c r="Q91" s="214"/>
      <c r="R91" s="215">
        <f>SUM(R92:R127)</f>
        <v>16.091526999999999</v>
      </c>
      <c r="S91" s="214"/>
      <c r="T91" s="216">
        <f>SUM(T92:T127)</f>
        <v>18.154</v>
      </c>
      <c r="AR91" s="217" t="s">
        <v>84</v>
      </c>
      <c r="AT91" s="218" t="s">
        <v>75</v>
      </c>
      <c r="AU91" s="218" t="s">
        <v>84</v>
      </c>
      <c r="AY91" s="217" t="s">
        <v>136</v>
      </c>
      <c r="BK91" s="219">
        <f>SUM(BK92:BK127)</f>
        <v>0</v>
      </c>
    </row>
    <row r="92" s="1" customFormat="1" ht="16.5" customHeight="1">
      <c r="B92" s="47"/>
      <c r="C92" s="222" t="s">
        <v>84</v>
      </c>
      <c r="D92" s="222" t="s">
        <v>138</v>
      </c>
      <c r="E92" s="223" t="s">
        <v>1410</v>
      </c>
      <c r="F92" s="224" t="s">
        <v>1411</v>
      </c>
      <c r="G92" s="225" t="s">
        <v>149</v>
      </c>
      <c r="H92" s="226">
        <v>62.600000000000001</v>
      </c>
      <c r="I92" s="227"/>
      <c r="J92" s="228">
        <f>ROUND(I92*H92,2)</f>
        <v>0</v>
      </c>
      <c r="K92" s="224" t="s">
        <v>142</v>
      </c>
      <c r="L92" s="73"/>
      <c r="M92" s="229" t="s">
        <v>31</v>
      </c>
      <c r="N92" s="230" t="s">
        <v>47</v>
      </c>
      <c r="O92" s="48"/>
      <c r="P92" s="231">
        <f>O92*H92</f>
        <v>0</v>
      </c>
      <c r="Q92" s="231">
        <v>0</v>
      </c>
      <c r="R92" s="231">
        <f>Q92*H92</f>
        <v>0</v>
      </c>
      <c r="S92" s="231">
        <v>0.28999999999999998</v>
      </c>
      <c r="T92" s="232">
        <f>S92*H92</f>
        <v>18.154</v>
      </c>
      <c r="AR92" s="24" t="s">
        <v>143</v>
      </c>
      <c r="AT92" s="24" t="s">
        <v>138</v>
      </c>
      <c r="AU92" s="24" t="s">
        <v>87</v>
      </c>
      <c r="AY92" s="24" t="s">
        <v>136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4" t="s">
        <v>84</v>
      </c>
      <c r="BK92" s="233">
        <f>ROUND(I92*H92,2)</f>
        <v>0</v>
      </c>
      <c r="BL92" s="24" t="s">
        <v>143</v>
      </c>
      <c r="BM92" s="24" t="s">
        <v>1412</v>
      </c>
    </row>
    <row r="93" s="1" customFormat="1">
      <c r="B93" s="47"/>
      <c r="C93" s="75"/>
      <c r="D93" s="236" t="s">
        <v>151</v>
      </c>
      <c r="E93" s="75"/>
      <c r="F93" s="246" t="s">
        <v>1413</v>
      </c>
      <c r="G93" s="75"/>
      <c r="H93" s="75"/>
      <c r="I93" s="192"/>
      <c r="J93" s="75"/>
      <c r="K93" s="75"/>
      <c r="L93" s="73"/>
      <c r="M93" s="247"/>
      <c r="N93" s="48"/>
      <c r="O93" s="48"/>
      <c r="P93" s="48"/>
      <c r="Q93" s="48"/>
      <c r="R93" s="48"/>
      <c r="S93" s="48"/>
      <c r="T93" s="96"/>
      <c r="AT93" s="24" t="s">
        <v>151</v>
      </c>
      <c r="AU93" s="24" t="s">
        <v>87</v>
      </c>
    </row>
    <row r="94" s="11" customFormat="1">
      <c r="B94" s="234"/>
      <c r="C94" s="235"/>
      <c r="D94" s="236" t="s">
        <v>145</v>
      </c>
      <c r="E94" s="237" t="s">
        <v>31</v>
      </c>
      <c r="F94" s="238" t="s">
        <v>1414</v>
      </c>
      <c r="G94" s="235"/>
      <c r="H94" s="239">
        <v>12</v>
      </c>
      <c r="I94" s="240"/>
      <c r="J94" s="235"/>
      <c r="K94" s="235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145</v>
      </c>
      <c r="AU94" s="245" t="s">
        <v>87</v>
      </c>
      <c r="AV94" s="11" t="s">
        <v>87</v>
      </c>
      <c r="AW94" s="11" t="s">
        <v>40</v>
      </c>
      <c r="AX94" s="11" t="s">
        <v>76</v>
      </c>
      <c r="AY94" s="245" t="s">
        <v>136</v>
      </c>
    </row>
    <row r="95" s="11" customFormat="1">
      <c r="B95" s="234"/>
      <c r="C95" s="235"/>
      <c r="D95" s="236" t="s">
        <v>145</v>
      </c>
      <c r="E95" s="237" t="s">
        <v>31</v>
      </c>
      <c r="F95" s="238" t="s">
        <v>1415</v>
      </c>
      <c r="G95" s="235"/>
      <c r="H95" s="239">
        <v>50.600000000000001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145</v>
      </c>
      <c r="AU95" s="245" t="s">
        <v>87</v>
      </c>
      <c r="AV95" s="11" t="s">
        <v>87</v>
      </c>
      <c r="AW95" s="11" t="s">
        <v>40</v>
      </c>
      <c r="AX95" s="11" t="s">
        <v>76</v>
      </c>
      <c r="AY95" s="245" t="s">
        <v>136</v>
      </c>
    </row>
    <row r="96" s="12" customFormat="1">
      <c r="B96" s="251"/>
      <c r="C96" s="252"/>
      <c r="D96" s="236" t="s">
        <v>145</v>
      </c>
      <c r="E96" s="253" t="s">
        <v>31</v>
      </c>
      <c r="F96" s="254" t="s">
        <v>215</v>
      </c>
      <c r="G96" s="252"/>
      <c r="H96" s="255">
        <v>62.600000000000001</v>
      </c>
      <c r="I96" s="256"/>
      <c r="J96" s="252"/>
      <c r="K96" s="252"/>
      <c r="L96" s="257"/>
      <c r="M96" s="258"/>
      <c r="N96" s="259"/>
      <c r="O96" s="259"/>
      <c r="P96" s="259"/>
      <c r="Q96" s="259"/>
      <c r="R96" s="259"/>
      <c r="S96" s="259"/>
      <c r="T96" s="260"/>
      <c r="AT96" s="261" t="s">
        <v>145</v>
      </c>
      <c r="AU96" s="261" t="s">
        <v>87</v>
      </c>
      <c r="AV96" s="12" t="s">
        <v>143</v>
      </c>
      <c r="AW96" s="12" t="s">
        <v>40</v>
      </c>
      <c r="AX96" s="12" t="s">
        <v>84</v>
      </c>
      <c r="AY96" s="261" t="s">
        <v>136</v>
      </c>
    </row>
    <row r="97" s="1" customFormat="1" ht="16.5" customHeight="1">
      <c r="B97" s="47"/>
      <c r="C97" s="222" t="s">
        <v>87</v>
      </c>
      <c r="D97" s="222" t="s">
        <v>138</v>
      </c>
      <c r="E97" s="223" t="s">
        <v>1416</v>
      </c>
      <c r="F97" s="224" t="s">
        <v>1417</v>
      </c>
      <c r="G97" s="225" t="s">
        <v>157</v>
      </c>
      <c r="H97" s="226">
        <v>5.4000000000000004</v>
      </c>
      <c r="I97" s="227"/>
      <c r="J97" s="228">
        <f>ROUND(I97*H97,2)</f>
        <v>0</v>
      </c>
      <c r="K97" s="224" t="s">
        <v>142</v>
      </c>
      <c r="L97" s="73"/>
      <c r="M97" s="229" t="s">
        <v>31</v>
      </c>
      <c r="N97" s="230" t="s">
        <v>47</v>
      </c>
      <c r="O97" s="48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AR97" s="24" t="s">
        <v>143</v>
      </c>
      <c r="AT97" s="24" t="s">
        <v>138</v>
      </c>
      <c r="AU97" s="24" t="s">
        <v>87</v>
      </c>
      <c r="AY97" s="24" t="s">
        <v>136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24" t="s">
        <v>84</v>
      </c>
      <c r="BK97" s="233">
        <f>ROUND(I97*H97,2)</f>
        <v>0</v>
      </c>
      <c r="BL97" s="24" t="s">
        <v>143</v>
      </c>
      <c r="BM97" s="24" t="s">
        <v>1418</v>
      </c>
    </row>
    <row r="98" s="1" customFormat="1">
      <c r="B98" s="47"/>
      <c r="C98" s="75"/>
      <c r="D98" s="236" t="s">
        <v>151</v>
      </c>
      <c r="E98" s="75"/>
      <c r="F98" s="246" t="s">
        <v>1419</v>
      </c>
      <c r="G98" s="75"/>
      <c r="H98" s="75"/>
      <c r="I98" s="192"/>
      <c r="J98" s="75"/>
      <c r="K98" s="75"/>
      <c r="L98" s="73"/>
      <c r="M98" s="247"/>
      <c r="N98" s="48"/>
      <c r="O98" s="48"/>
      <c r="P98" s="48"/>
      <c r="Q98" s="48"/>
      <c r="R98" s="48"/>
      <c r="S98" s="48"/>
      <c r="T98" s="96"/>
      <c r="AT98" s="24" t="s">
        <v>151</v>
      </c>
      <c r="AU98" s="24" t="s">
        <v>87</v>
      </c>
    </row>
    <row r="99" s="11" customFormat="1">
      <c r="B99" s="234"/>
      <c r="C99" s="235"/>
      <c r="D99" s="236" t="s">
        <v>145</v>
      </c>
      <c r="E99" s="237" t="s">
        <v>31</v>
      </c>
      <c r="F99" s="238" t="s">
        <v>1420</v>
      </c>
      <c r="G99" s="235"/>
      <c r="H99" s="239">
        <v>5.4000000000000004</v>
      </c>
      <c r="I99" s="240"/>
      <c r="J99" s="235"/>
      <c r="K99" s="235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145</v>
      </c>
      <c r="AU99" s="245" t="s">
        <v>87</v>
      </c>
      <c r="AV99" s="11" t="s">
        <v>87</v>
      </c>
      <c r="AW99" s="11" t="s">
        <v>40</v>
      </c>
      <c r="AX99" s="11" t="s">
        <v>84</v>
      </c>
      <c r="AY99" s="245" t="s">
        <v>136</v>
      </c>
    </row>
    <row r="100" s="1" customFormat="1" ht="16.5" customHeight="1">
      <c r="B100" s="47"/>
      <c r="C100" s="222" t="s">
        <v>154</v>
      </c>
      <c r="D100" s="222" t="s">
        <v>138</v>
      </c>
      <c r="E100" s="223" t="s">
        <v>420</v>
      </c>
      <c r="F100" s="224" t="s">
        <v>421</v>
      </c>
      <c r="G100" s="225" t="s">
        <v>157</v>
      </c>
      <c r="H100" s="226">
        <v>5.4000000000000004</v>
      </c>
      <c r="I100" s="227"/>
      <c r="J100" s="228">
        <f>ROUND(I100*H100,2)</f>
        <v>0</v>
      </c>
      <c r="K100" s="224" t="s">
        <v>142</v>
      </c>
      <c r="L100" s="73"/>
      <c r="M100" s="229" t="s">
        <v>31</v>
      </c>
      <c r="N100" s="230" t="s">
        <v>47</v>
      </c>
      <c r="O100" s="48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AR100" s="24" t="s">
        <v>143</v>
      </c>
      <c r="AT100" s="24" t="s">
        <v>138</v>
      </c>
      <c r="AU100" s="24" t="s">
        <v>87</v>
      </c>
      <c r="AY100" s="24" t="s">
        <v>136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4" t="s">
        <v>84</v>
      </c>
      <c r="BK100" s="233">
        <f>ROUND(I100*H100,2)</f>
        <v>0</v>
      </c>
      <c r="BL100" s="24" t="s">
        <v>143</v>
      </c>
      <c r="BM100" s="24" t="s">
        <v>1421</v>
      </c>
    </row>
    <row r="101" s="1" customFormat="1" ht="16.5" customHeight="1">
      <c r="B101" s="47"/>
      <c r="C101" s="222" t="s">
        <v>143</v>
      </c>
      <c r="D101" s="222" t="s">
        <v>138</v>
      </c>
      <c r="E101" s="223" t="s">
        <v>1422</v>
      </c>
      <c r="F101" s="224" t="s">
        <v>508</v>
      </c>
      <c r="G101" s="225" t="s">
        <v>157</v>
      </c>
      <c r="H101" s="226">
        <v>5.4000000000000004</v>
      </c>
      <c r="I101" s="227"/>
      <c r="J101" s="228">
        <f>ROUND(I101*H101,2)</f>
        <v>0</v>
      </c>
      <c r="K101" s="224" t="s">
        <v>142</v>
      </c>
      <c r="L101" s="73"/>
      <c r="M101" s="229" t="s">
        <v>31</v>
      </c>
      <c r="N101" s="230" t="s">
        <v>47</v>
      </c>
      <c r="O101" s="48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AR101" s="24" t="s">
        <v>143</v>
      </c>
      <c r="AT101" s="24" t="s">
        <v>138</v>
      </c>
      <c r="AU101" s="24" t="s">
        <v>87</v>
      </c>
      <c r="AY101" s="24" t="s">
        <v>136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84</v>
      </c>
      <c r="BK101" s="233">
        <f>ROUND(I101*H101,2)</f>
        <v>0</v>
      </c>
      <c r="BL101" s="24" t="s">
        <v>143</v>
      </c>
      <c r="BM101" s="24" t="s">
        <v>1423</v>
      </c>
    </row>
    <row r="102" s="1" customFormat="1">
      <c r="B102" s="47"/>
      <c r="C102" s="75"/>
      <c r="D102" s="236" t="s">
        <v>151</v>
      </c>
      <c r="E102" s="75"/>
      <c r="F102" s="246" t="s">
        <v>1424</v>
      </c>
      <c r="G102" s="75"/>
      <c r="H102" s="75"/>
      <c r="I102" s="192"/>
      <c r="J102" s="75"/>
      <c r="K102" s="75"/>
      <c r="L102" s="73"/>
      <c r="M102" s="247"/>
      <c r="N102" s="48"/>
      <c r="O102" s="48"/>
      <c r="P102" s="48"/>
      <c r="Q102" s="48"/>
      <c r="R102" s="48"/>
      <c r="S102" s="48"/>
      <c r="T102" s="96"/>
      <c r="AT102" s="24" t="s">
        <v>151</v>
      </c>
      <c r="AU102" s="24" t="s">
        <v>87</v>
      </c>
    </row>
    <row r="103" s="1" customFormat="1" ht="25.5" customHeight="1">
      <c r="B103" s="47"/>
      <c r="C103" s="222" t="s">
        <v>165</v>
      </c>
      <c r="D103" s="222" t="s">
        <v>138</v>
      </c>
      <c r="E103" s="223" t="s">
        <v>435</v>
      </c>
      <c r="F103" s="224" t="s">
        <v>436</v>
      </c>
      <c r="G103" s="225" t="s">
        <v>149</v>
      </c>
      <c r="H103" s="226">
        <v>131.36000000000001</v>
      </c>
      <c r="I103" s="227"/>
      <c r="J103" s="228">
        <f>ROUND(I103*H103,2)</f>
        <v>0</v>
      </c>
      <c r="K103" s="224" t="s">
        <v>142</v>
      </c>
      <c r="L103" s="73"/>
      <c r="M103" s="229" t="s">
        <v>31</v>
      </c>
      <c r="N103" s="230" t="s">
        <v>47</v>
      </c>
      <c r="O103" s="48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AR103" s="24" t="s">
        <v>143</v>
      </c>
      <c r="AT103" s="24" t="s">
        <v>138</v>
      </c>
      <c r="AU103" s="24" t="s">
        <v>87</v>
      </c>
      <c r="AY103" s="24" t="s">
        <v>136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4" t="s">
        <v>84</v>
      </c>
      <c r="BK103" s="233">
        <f>ROUND(I103*H103,2)</f>
        <v>0</v>
      </c>
      <c r="BL103" s="24" t="s">
        <v>143</v>
      </c>
      <c r="BM103" s="24" t="s">
        <v>1425</v>
      </c>
    </row>
    <row r="104" s="1" customFormat="1">
      <c r="B104" s="47"/>
      <c r="C104" s="75"/>
      <c r="D104" s="236" t="s">
        <v>151</v>
      </c>
      <c r="E104" s="75"/>
      <c r="F104" s="246" t="s">
        <v>1426</v>
      </c>
      <c r="G104" s="75"/>
      <c r="H104" s="75"/>
      <c r="I104" s="192"/>
      <c r="J104" s="75"/>
      <c r="K104" s="75"/>
      <c r="L104" s="73"/>
      <c r="M104" s="247"/>
      <c r="N104" s="48"/>
      <c r="O104" s="48"/>
      <c r="P104" s="48"/>
      <c r="Q104" s="48"/>
      <c r="R104" s="48"/>
      <c r="S104" s="48"/>
      <c r="T104" s="96"/>
      <c r="AT104" s="24" t="s">
        <v>151</v>
      </c>
      <c r="AU104" s="24" t="s">
        <v>87</v>
      </c>
    </row>
    <row r="105" s="13" customFormat="1">
      <c r="B105" s="266"/>
      <c r="C105" s="267"/>
      <c r="D105" s="236" t="s">
        <v>145</v>
      </c>
      <c r="E105" s="268" t="s">
        <v>31</v>
      </c>
      <c r="F105" s="269" t="s">
        <v>439</v>
      </c>
      <c r="G105" s="267"/>
      <c r="H105" s="268" t="s">
        <v>31</v>
      </c>
      <c r="I105" s="270"/>
      <c r="J105" s="267"/>
      <c r="K105" s="267"/>
      <c r="L105" s="271"/>
      <c r="M105" s="272"/>
      <c r="N105" s="273"/>
      <c r="O105" s="273"/>
      <c r="P105" s="273"/>
      <c r="Q105" s="273"/>
      <c r="R105" s="273"/>
      <c r="S105" s="273"/>
      <c r="T105" s="274"/>
      <c r="AT105" s="275" t="s">
        <v>145</v>
      </c>
      <c r="AU105" s="275" t="s">
        <v>87</v>
      </c>
      <c r="AV105" s="13" t="s">
        <v>84</v>
      </c>
      <c r="AW105" s="13" t="s">
        <v>40</v>
      </c>
      <c r="AX105" s="13" t="s">
        <v>76</v>
      </c>
      <c r="AY105" s="275" t="s">
        <v>136</v>
      </c>
    </row>
    <row r="106" s="11" customFormat="1">
      <c r="B106" s="234"/>
      <c r="C106" s="235"/>
      <c r="D106" s="236" t="s">
        <v>145</v>
      </c>
      <c r="E106" s="237" t="s">
        <v>31</v>
      </c>
      <c r="F106" s="238" t="s">
        <v>1427</v>
      </c>
      <c r="G106" s="235"/>
      <c r="H106" s="239">
        <v>131.36000000000001</v>
      </c>
      <c r="I106" s="240"/>
      <c r="J106" s="235"/>
      <c r="K106" s="235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145</v>
      </c>
      <c r="AU106" s="245" t="s">
        <v>87</v>
      </c>
      <c r="AV106" s="11" t="s">
        <v>87</v>
      </c>
      <c r="AW106" s="11" t="s">
        <v>40</v>
      </c>
      <c r="AX106" s="11" t="s">
        <v>84</v>
      </c>
      <c r="AY106" s="245" t="s">
        <v>136</v>
      </c>
    </row>
    <row r="107" s="1" customFormat="1" ht="16.5" customHeight="1">
      <c r="B107" s="47"/>
      <c r="C107" s="276" t="s">
        <v>171</v>
      </c>
      <c r="D107" s="276" t="s">
        <v>442</v>
      </c>
      <c r="E107" s="277" t="s">
        <v>443</v>
      </c>
      <c r="F107" s="278" t="s">
        <v>444</v>
      </c>
      <c r="G107" s="279" t="s">
        <v>174</v>
      </c>
      <c r="H107" s="280">
        <v>16.026</v>
      </c>
      <c r="I107" s="281"/>
      <c r="J107" s="282">
        <f>ROUND(I107*H107,2)</f>
        <v>0</v>
      </c>
      <c r="K107" s="278" t="s">
        <v>142</v>
      </c>
      <c r="L107" s="283"/>
      <c r="M107" s="284" t="s">
        <v>31</v>
      </c>
      <c r="N107" s="285" t="s">
        <v>47</v>
      </c>
      <c r="O107" s="48"/>
      <c r="P107" s="231">
        <f>O107*H107</f>
        <v>0</v>
      </c>
      <c r="Q107" s="231">
        <v>1</v>
      </c>
      <c r="R107" s="231">
        <f>Q107*H107</f>
        <v>16.026</v>
      </c>
      <c r="S107" s="231">
        <v>0</v>
      </c>
      <c r="T107" s="232">
        <f>S107*H107</f>
        <v>0</v>
      </c>
      <c r="AR107" s="24" t="s">
        <v>187</v>
      </c>
      <c r="AT107" s="24" t="s">
        <v>442</v>
      </c>
      <c r="AU107" s="24" t="s">
        <v>87</v>
      </c>
      <c r="AY107" s="24" t="s">
        <v>136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4" t="s">
        <v>84</v>
      </c>
      <c r="BK107" s="233">
        <f>ROUND(I107*H107,2)</f>
        <v>0</v>
      </c>
      <c r="BL107" s="24" t="s">
        <v>143</v>
      </c>
      <c r="BM107" s="24" t="s">
        <v>1428</v>
      </c>
    </row>
    <row r="108" s="1" customFormat="1">
      <c r="B108" s="47"/>
      <c r="C108" s="75"/>
      <c r="D108" s="236" t="s">
        <v>151</v>
      </c>
      <c r="E108" s="75"/>
      <c r="F108" s="246" t="s">
        <v>446</v>
      </c>
      <c r="G108" s="75"/>
      <c r="H108" s="75"/>
      <c r="I108" s="192"/>
      <c r="J108" s="75"/>
      <c r="K108" s="75"/>
      <c r="L108" s="73"/>
      <c r="M108" s="247"/>
      <c r="N108" s="48"/>
      <c r="O108" s="48"/>
      <c r="P108" s="48"/>
      <c r="Q108" s="48"/>
      <c r="R108" s="48"/>
      <c r="S108" s="48"/>
      <c r="T108" s="96"/>
      <c r="AT108" s="24" t="s">
        <v>151</v>
      </c>
      <c r="AU108" s="24" t="s">
        <v>87</v>
      </c>
    </row>
    <row r="109" s="11" customFormat="1">
      <c r="B109" s="234"/>
      <c r="C109" s="235"/>
      <c r="D109" s="236" t="s">
        <v>145</v>
      </c>
      <c r="E109" s="235"/>
      <c r="F109" s="238" t="s">
        <v>1429</v>
      </c>
      <c r="G109" s="235"/>
      <c r="H109" s="239">
        <v>16.026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145</v>
      </c>
      <c r="AU109" s="245" t="s">
        <v>87</v>
      </c>
      <c r="AV109" s="11" t="s">
        <v>87</v>
      </c>
      <c r="AW109" s="11" t="s">
        <v>6</v>
      </c>
      <c r="AX109" s="11" t="s">
        <v>84</v>
      </c>
      <c r="AY109" s="245" t="s">
        <v>136</v>
      </c>
    </row>
    <row r="110" s="1" customFormat="1" ht="25.5" customHeight="1">
      <c r="B110" s="47"/>
      <c r="C110" s="222" t="s">
        <v>179</v>
      </c>
      <c r="D110" s="222" t="s">
        <v>138</v>
      </c>
      <c r="E110" s="223" t="s">
        <v>448</v>
      </c>
      <c r="F110" s="224" t="s">
        <v>449</v>
      </c>
      <c r="G110" s="225" t="s">
        <v>149</v>
      </c>
      <c r="H110" s="226">
        <v>131.36000000000001</v>
      </c>
      <c r="I110" s="227"/>
      <c r="J110" s="228">
        <f>ROUND(I110*H110,2)</f>
        <v>0</v>
      </c>
      <c r="K110" s="224" t="s">
        <v>142</v>
      </c>
      <c r="L110" s="73"/>
      <c r="M110" s="229" t="s">
        <v>31</v>
      </c>
      <c r="N110" s="230" t="s">
        <v>47</v>
      </c>
      <c r="O110" s="48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AR110" s="24" t="s">
        <v>143</v>
      </c>
      <c r="AT110" s="24" t="s">
        <v>138</v>
      </c>
      <c r="AU110" s="24" t="s">
        <v>87</v>
      </c>
      <c r="AY110" s="24" t="s">
        <v>136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4" t="s">
        <v>84</v>
      </c>
      <c r="BK110" s="233">
        <f>ROUND(I110*H110,2)</f>
        <v>0</v>
      </c>
      <c r="BL110" s="24" t="s">
        <v>143</v>
      </c>
      <c r="BM110" s="24" t="s">
        <v>1430</v>
      </c>
    </row>
    <row r="111" s="1" customFormat="1" ht="16.5" customHeight="1">
      <c r="B111" s="47"/>
      <c r="C111" s="222" t="s">
        <v>187</v>
      </c>
      <c r="D111" s="222" t="s">
        <v>138</v>
      </c>
      <c r="E111" s="223" t="s">
        <v>1431</v>
      </c>
      <c r="F111" s="224" t="s">
        <v>1432</v>
      </c>
      <c r="G111" s="225" t="s">
        <v>157</v>
      </c>
      <c r="H111" s="226">
        <v>21.265000000000001</v>
      </c>
      <c r="I111" s="227"/>
      <c r="J111" s="228">
        <f>ROUND(I111*H111,2)</f>
        <v>0</v>
      </c>
      <c r="K111" s="224" t="s">
        <v>142</v>
      </c>
      <c r="L111" s="73"/>
      <c r="M111" s="229" t="s">
        <v>31</v>
      </c>
      <c r="N111" s="230" t="s">
        <v>47</v>
      </c>
      <c r="O111" s="48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AR111" s="24" t="s">
        <v>143</v>
      </c>
      <c r="AT111" s="24" t="s">
        <v>138</v>
      </c>
      <c r="AU111" s="24" t="s">
        <v>87</v>
      </c>
      <c r="AY111" s="24" t="s">
        <v>136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4" t="s">
        <v>84</v>
      </c>
      <c r="BK111" s="233">
        <f>ROUND(I111*H111,2)</f>
        <v>0</v>
      </c>
      <c r="BL111" s="24" t="s">
        <v>143</v>
      </c>
      <c r="BM111" s="24" t="s">
        <v>1433</v>
      </c>
    </row>
    <row r="112" s="11" customFormat="1">
      <c r="B112" s="234"/>
      <c r="C112" s="235"/>
      <c r="D112" s="236" t="s">
        <v>145</v>
      </c>
      <c r="E112" s="237" t="s">
        <v>31</v>
      </c>
      <c r="F112" s="238" t="s">
        <v>1434</v>
      </c>
      <c r="G112" s="235"/>
      <c r="H112" s="239">
        <v>21.265000000000001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145</v>
      </c>
      <c r="AU112" s="245" t="s">
        <v>87</v>
      </c>
      <c r="AV112" s="11" t="s">
        <v>87</v>
      </c>
      <c r="AW112" s="11" t="s">
        <v>40</v>
      </c>
      <c r="AX112" s="11" t="s">
        <v>84</v>
      </c>
      <c r="AY112" s="245" t="s">
        <v>136</v>
      </c>
    </row>
    <row r="113" s="1" customFormat="1" ht="16.5" customHeight="1">
      <c r="B113" s="47"/>
      <c r="C113" s="222" t="s">
        <v>177</v>
      </c>
      <c r="D113" s="222" t="s">
        <v>138</v>
      </c>
      <c r="E113" s="223" t="s">
        <v>552</v>
      </c>
      <c r="F113" s="224" t="s">
        <v>553</v>
      </c>
      <c r="G113" s="225" t="s">
        <v>149</v>
      </c>
      <c r="H113" s="226">
        <v>50.600000000000001</v>
      </c>
      <c r="I113" s="227"/>
      <c r="J113" s="228">
        <f>ROUND(I113*H113,2)</f>
        <v>0</v>
      </c>
      <c r="K113" s="224" t="s">
        <v>142</v>
      </c>
      <c r="L113" s="73"/>
      <c r="M113" s="229" t="s">
        <v>31</v>
      </c>
      <c r="N113" s="230" t="s">
        <v>47</v>
      </c>
      <c r="O113" s="48"/>
      <c r="P113" s="231">
        <f>O113*H113</f>
        <v>0</v>
      </c>
      <c r="Q113" s="231">
        <v>0.0012700000000000001</v>
      </c>
      <c r="R113" s="231">
        <f>Q113*H113</f>
        <v>0.064262</v>
      </c>
      <c r="S113" s="231">
        <v>0</v>
      </c>
      <c r="T113" s="232">
        <f>S113*H113</f>
        <v>0</v>
      </c>
      <c r="AR113" s="24" t="s">
        <v>143</v>
      </c>
      <c r="AT113" s="24" t="s">
        <v>138</v>
      </c>
      <c r="AU113" s="24" t="s">
        <v>87</v>
      </c>
      <c r="AY113" s="24" t="s">
        <v>136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4" t="s">
        <v>84</v>
      </c>
      <c r="BK113" s="233">
        <f>ROUND(I113*H113,2)</f>
        <v>0</v>
      </c>
      <c r="BL113" s="24" t="s">
        <v>143</v>
      </c>
      <c r="BM113" s="24" t="s">
        <v>1435</v>
      </c>
    </row>
    <row r="114" s="1" customFormat="1">
      <c r="B114" s="47"/>
      <c r="C114" s="75"/>
      <c r="D114" s="236" t="s">
        <v>151</v>
      </c>
      <c r="E114" s="75"/>
      <c r="F114" s="246" t="s">
        <v>1436</v>
      </c>
      <c r="G114" s="75"/>
      <c r="H114" s="75"/>
      <c r="I114" s="192"/>
      <c r="J114" s="75"/>
      <c r="K114" s="75"/>
      <c r="L114" s="73"/>
      <c r="M114" s="247"/>
      <c r="N114" s="48"/>
      <c r="O114" s="48"/>
      <c r="P114" s="48"/>
      <c r="Q114" s="48"/>
      <c r="R114" s="48"/>
      <c r="S114" s="48"/>
      <c r="T114" s="96"/>
      <c r="AT114" s="24" t="s">
        <v>151</v>
      </c>
      <c r="AU114" s="24" t="s">
        <v>87</v>
      </c>
    </row>
    <row r="115" s="1" customFormat="1" ht="16.5" customHeight="1">
      <c r="B115" s="47"/>
      <c r="C115" s="276" t="s">
        <v>295</v>
      </c>
      <c r="D115" s="276" t="s">
        <v>442</v>
      </c>
      <c r="E115" s="277" t="s">
        <v>556</v>
      </c>
      <c r="F115" s="278" t="s">
        <v>557</v>
      </c>
      <c r="G115" s="279" t="s">
        <v>558</v>
      </c>
      <c r="H115" s="280">
        <v>1.2649999999999999</v>
      </c>
      <c r="I115" s="281"/>
      <c r="J115" s="282">
        <f>ROUND(I115*H115,2)</f>
        <v>0</v>
      </c>
      <c r="K115" s="278" t="s">
        <v>142</v>
      </c>
      <c r="L115" s="283"/>
      <c r="M115" s="284" t="s">
        <v>31</v>
      </c>
      <c r="N115" s="285" t="s">
        <v>47</v>
      </c>
      <c r="O115" s="48"/>
      <c r="P115" s="231">
        <f>O115*H115</f>
        <v>0</v>
      </c>
      <c r="Q115" s="231">
        <v>0.001</v>
      </c>
      <c r="R115" s="231">
        <f>Q115*H115</f>
        <v>0.0012649999999999999</v>
      </c>
      <c r="S115" s="231">
        <v>0</v>
      </c>
      <c r="T115" s="232">
        <f>S115*H115</f>
        <v>0</v>
      </c>
      <c r="AR115" s="24" t="s">
        <v>187</v>
      </c>
      <c r="AT115" s="24" t="s">
        <v>442</v>
      </c>
      <c r="AU115" s="24" t="s">
        <v>87</v>
      </c>
      <c r="AY115" s="24" t="s">
        <v>136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4" t="s">
        <v>84</v>
      </c>
      <c r="BK115" s="233">
        <f>ROUND(I115*H115,2)</f>
        <v>0</v>
      </c>
      <c r="BL115" s="24" t="s">
        <v>143</v>
      </c>
      <c r="BM115" s="24" t="s">
        <v>1437</v>
      </c>
    </row>
    <row r="116" s="11" customFormat="1">
      <c r="B116" s="234"/>
      <c r="C116" s="235"/>
      <c r="D116" s="236" t="s">
        <v>145</v>
      </c>
      <c r="E116" s="235"/>
      <c r="F116" s="238" t="s">
        <v>1438</v>
      </c>
      <c r="G116" s="235"/>
      <c r="H116" s="239">
        <v>1.2649999999999999</v>
      </c>
      <c r="I116" s="240"/>
      <c r="J116" s="235"/>
      <c r="K116" s="235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145</v>
      </c>
      <c r="AU116" s="245" t="s">
        <v>87</v>
      </c>
      <c r="AV116" s="11" t="s">
        <v>87</v>
      </c>
      <c r="AW116" s="11" t="s">
        <v>6</v>
      </c>
      <c r="AX116" s="11" t="s">
        <v>84</v>
      </c>
      <c r="AY116" s="245" t="s">
        <v>136</v>
      </c>
    </row>
    <row r="117" s="1" customFormat="1" ht="25.5" customHeight="1">
      <c r="B117" s="47"/>
      <c r="C117" s="222" t="s">
        <v>300</v>
      </c>
      <c r="D117" s="222" t="s">
        <v>138</v>
      </c>
      <c r="E117" s="223" t="s">
        <v>562</v>
      </c>
      <c r="F117" s="224" t="s">
        <v>563</v>
      </c>
      <c r="G117" s="225" t="s">
        <v>149</v>
      </c>
      <c r="H117" s="226">
        <v>50.600000000000001</v>
      </c>
      <c r="I117" s="227"/>
      <c r="J117" s="228">
        <f>ROUND(I117*H117,2)</f>
        <v>0</v>
      </c>
      <c r="K117" s="224" t="s">
        <v>142</v>
      </c>
      <c r="L117" s="73"/>
      <c r="M117" s="229" t="s">
        <v>31</v>
      </c>
      <c r="N117" s="230" t="s">
        <v>47</v>
      </c>
      <c r="O117" s="48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AR117" s="24" t="s">
        <v>143</v>
      </c>
      <c r="AT117" s="24" t="s">
        <v>138</v>
      </c>
      <c r="AU117" s="24" t="s">
        <v>87</v>
      </c>
      <c r="AY117" s="24" t="s">
        <v>136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4" t="s">
        <v>84</v>
      </c>
      <c r="BK117" s="233">
        <f>ROUND(I117*H117,2)</f>
        <v>0</v>
      </c>
      <c r="BL117" s="24" t="s">
        <v>143</v>
      </c>
      <c r="BM117" s="24" t="s">
        <v>1439</v>
      </c>
    </row>
    <row r="118" s="1" customFormat="1" ht="16.5" customHeight="1">
      <c r="B118" s="47"/>
      <c r="C118" s="222" t="s">
        <v>305</v>
      </c>
      <c r="D118" s="222" t="s">
        <v>138</v>
      </c>
      <c r="E118" s="223" t="s">
        <v>566</v>
      </c>
      <c r="F118" s="224" t="s">
        <v>567</v>
      </c>
      <c r="G118" s="225" t="s">
        <v>149</v>
      </c>
      <c r="H118" s="226">
        <v>50.600000000000001</v>
      </c>
      <c r="I118" s="227"/>
      <c r="J118" s="228">
        <f>ROUND(I118*H118,2)</f>
        <v>0</v>
      </c>
      <c r="K118" s="224" t="s">
        <v>142</v>
      </c>
      <c r="L118" s="73"/>
      <c r="M118" s="229" t="s">
        <v>31</v>
      </c>
      <c r="N118" s="230" t="s">
        <v>47</v>
      </c>
      <c r="O118" s="48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AR118" s="24" t="s">
        <v>143</v>
      </c>
      <c r="AT118" s="24" t="s">
        <v>138</v>
      </c>
      <c r="AU118" s="24" t="s">
        <v>87</v>
      </c>
      <c r="AY118" s="24" t="s">
        <v>136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4" t="s">
        <v>84</v>
      </c>
      <c r="BK118" s="233">
        <f>ROUND(I118*H118,2)</f>
        <v>0</v>
      </c>
      <c r="BL118" s="24" t="s">
        <v>143</v>
      </c>
      <c r="BM118" s="24" t="s">
        <v>1440</v>
      </c>
    </row>
    <row r="119" s="1" customFormat="1">
      <c r="B119" s="47"/>
      <c r="C119" s="75"/>
      <c r="D119" s="236" t="s">
        <v>151</v>
      </c>
      <c r="E119" s="75"/>
      <c r="F119" s="246" t="s">
        <v>569</v>
      </c>
      <c r="G119" s="75"/>
      <c r="H119" s="75"/>
      <c r="I119" s="192"/>
      <c r="J119" s="75"/>
      <c r="K119" s="75"/>
      <c r="L119" s="73"/>
      <c r="M119" s="247"/>
      <c r="N119" s="48"/>
      <c r="O119" s="48"/>
      <c r="P119" s="48"/>
      <c r="Q119" s="48"/>
      <c r="R119" s="48"/>
      <c r="S119" s="48"/>
      <c r="T119" s="96"/>
      <c r="AT119" s="24" t="s">
        <v>151</v>
      </c>
      <c r="AU119" s="24" t="s">
        <v>87</v>
      </c>
    </row>
    <row r="120" s="1" customFormat="1" ht="16.5" customHeight="1">
      <c r="B120" s="47"/>
      <c r="C120" s="222" t="s">
        <v>310</v>
      </c>
      <c r="D120" s="222" t="s">
        <v>138</v>
      </c>
      <c r="E120" s="223" t="s">
        <v>571</v>
      </c>
      <c r="F120" s="224" t="s">
        <v>572</v>
      </c>
      <c r="G120" s="225" t="s">
        <v>157</v>
      </c>
      <c r="H120" s="226">
        <v>1.518</v>
      </c>
      <c r="I120" s="227"/>
      <c r="J120" s="228">
        <f>ROUND(I120*H120,2)</f>
        <v>0</v>
      </c>
      <c r="K120" s="224" t="s">
        <v>142</v>
      </c>
      <c r="L120" s="73"/>
      <c r="M120" s="229" t="s">
        <v>31</v>
      </c>
      <c r="N120" s="230" t="s">
        <v>47</v>
      </c>
      <c r="O120" s="48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AR120" s="24" t="s">
        <v>143</v>
      </c>
      <c r="AT120" s="24" t="s">
        <v>138</v>
      </c>
      <c r="AU120" s="24" t="s">
        <v>87</v>
      </c>
      <c r="AY120" s="24" t="s">
        <v>136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24" t="s">
        <v>84</v>
      </c>
      <c r="BK120" s="233">
        <f>ROUND(I120*H120,2)</f>
        <v>0</v>
      </c>
      <c r="BL120" s="24" t="s">
        <v>143</v>
      </c>
      <c r="BM120" s="24" t="s">
        <v>1441</v>
      </c>
    </row>
    <row r="121" s="1" customFormat="1">
      <c r="B121" s="47"/>
      <c r="C121" s="75"/>
      <c r="D121" s="236" t="s">
        <v>151</v>
      </c>
      <c r="E121" s="75"/>
      <c r="F121" s="246" t="s">
        <v>574</v>
      </c>
      <c r="G121" s="75"/>
      <c r="H121" s="75"/>
      <c r="I121" s="192"/>
      <c r="J121" s="75"/>
      <c r="K121" s="75"/>
      <c r="L121" s="73"/>
      <c r="M121" s="247"/>
      <c r="N121" s="48"/>
      <c r="O121" s="48"/>
      <c r="P121" s="48"/>
      <c r="Q121" s="48"/>
      <c r="R121" s="48"/>
      <c r="S121" s="48"/>
      <c r="T121" s="96"/>
      <c r="AT121" s="24" t="s">
        <v>151</v>
      </c>
      <c r="AU121" s="24" t="s">
        <v>87</v>
      </c>
    </row>
    <row r="122" s="11" customFormat="1">
      <c r="B122" s="234"/>
      <c r="C122" s="235"/>
      <c r="D122" s="236" t="s">
        <v>145</v>
      </c>
      <c r="E122" s="235"/>
      <c r="F122" s="238" t="s">
        <v>1442</v>
      </c>
      <c r="G122" s="235"/>
      <c r="H122" s="239">
        <v>1.518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145</v>
      </c>
      <c r="AU122" s="245" t="s">
        <v>87</v>
      </c>
      <c r="AV122" s="11" t="s">
        <v>87</v>
      </c>
      <c r="AW122" s="11" t="s">
        <v>6</v>
      </c>
      <c r="AX122" s="11" t="s">
        <v>84</v>
      </c>
      <c r="AY122" s="245" t="s">
        <v>136</v>
      </c>
    </row>
    <row r="123" s="1" customFormat="1" ht="25.5" customHeight="1">
      <c r="B123" s="47"/>
      <c r="C123" s="222" t="s">
        <v>313</v>
      </c>
      <c r="D123" s="222" t="s">
        <v>138</v>
      </c>
      <c r="E123" s="223" t="s">
        <v>1443</v>
      </c>
      <c r="F123" s="224" t="s">
        <v>1444</v>
      </c>
      <c r="G123" s="225" t="s">
        <v>149</v>
      </c>
      <c r="H123" s="226">
        <v>50.600000000000001</v>
      </c>
      <c r="I123" s="227"/>
      <c r="J123" s="228">
        <f>ROUND(I123*H123,2)</f>
        <v>0</v>
      </c>
      <c r="K123" s="224" t="s">
        <v>142</v>
      </c>
      <c r="L123" s="73"/>
      <c r="M123" s="229" t="s">
        <v>31</v>
      </c>
      <c r="N123" s="230" t="s">
        <v>47</v>
      </c>
      <c r="O123" s="48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AR123" s="24" t="s">
        <v>143</v>
      </c>
      <c r="AT123" s="24" t="s">
        <v>138</v>
      </c>
      <c r="AU123" s="24" t="s">
        <v>87</v>
      </c>
      <c r="AY123" s="24" t="s">
        <v>136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24" t="s">
        <v>84</v>
      </c>
      <c r="BK123" s="233">
        <f>ROUND(I123*H123,2)</f>
        <v>0</v>
      </c>
      <c r="BL123" s="24" t="s">
        <v>143</v>
      </c>
      <c r="BM123" s="24" t="s">
        <v>1445</v>
      </c>
    </row>
    <row r="124" s="1" customFormat="1">
      <c r="B124" s="47"/>
      <c r="C124" s="75"/>
      <c r="D124" s="236" t="s">
        <v>151</v>
      </c>
      <c r="E124" s="75"/>
      <c r="F124" s="246" t="s">
        <v>1446</v>
      </c>
      <c r="G124" s="75"/>
      <c r="H124" s="75"/>
      <c r="I124" s="192"/>
      <c r="J124" s="75"/>
      <c r="K124" s="75"/>
      <c r="L124" s="73"/>
      <c r="M124" s="247"/>
      <c r="N124" s="48"/>
      <c r="O124" s="48"/>
      <c r="P124" s="48"/>
      <c r="Q124" s="48"/>
      <c r="R124" s="48"/>
      <c r="S124" s="48"/>
      <c r="T124" s="96"/>
      <c r="AT124" s="24" t="s">
        <v>151</v>
      </c>
      <c r="AU124" s="24" t="s">
        <v>87</v>
      </c>
    </row>
    <row r="125" s="11" customFormat="1">
      <c r="B125" s="234"/>
      <c r="C125" s="235"/>
      <c r="D125" s="236" t="s">
        <v>145</v>
      </c>
      <c r="E125" s="237" t="s">
        <v>31</v>
      </c>
      <c r="F125" s="238" t="s">
        <v>1415</v>
      </c>
      <c r="G125" s="235"/>
      <c r="H125" s="239">
        <v>50.600000000000001</v>
      </c>
      <c r="I125" s="240"/>
      <c r="J125" s="235"/>
      <c r="K125" s="235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145</v>
      </c>
      <c r="AU125" s="245" t="s">
        <v>87</v>
      </c>
      <c r="AV125" s="11" t="s">
        <v>87</v>
      </c>
      <c r="AW125" s="11" t="s">
        <v>40</v>
      </c>
      <c r="AX125" s="11" t="s">
        <v>84</v>
      </c>
      <c r="AY125" s="245" t="s">
        <v>136</v>
      </c>
    </row>
    <row r="126" s="1" customFormat="1" ht="25.5" customHeight="1">
      <c r="B126" s="47"/>
      <c r="C126" s="222" t="s">
        <v>10</v>
      </c>
      <c r="D126" s="222" t="s">
        <v>138</v>
      </c>
      <c r="E126" s="223" t="s">
        <v>1447</v>
      </c>
      <c r="F126" s="224" t="s">
        <v>1448</v>
      </c>
      <c r="G126" s="225" t="s">
        <v>149</v>
      </c>
      <c r="H126" s="226">
        <v>50.600000000000001</v>
      </c>
      <c r="I126" s="227"/>
      <c r="J126" s="228">
        <f>ROUND(I126*H126,2)</f>
        <v>0</v>
      </c>
      <c r="K126" s="224" t="s">
        <v>142</v>
      </c>
      <c r="L126" s="73"/>
      <c r="M126" s="229" t="s">
        <v>31</v>
      </c>
      <c r="N126" s="230" t="s">
        <v>47</v>
      </c>
      <c r="O126" s="48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AR126" s="24" t="s">
        <v>143</v>
      </c>
      <c r="AT126" s="24" t="s">
        <v>138</v>
      </c>
      <c r="AU126" s="24" t="s">
        <v>87</v>
      </c>
      <c r="AY126" s="24" t="s">
        <v>136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24" t="s">
        <v>84</v>
      </c>
      <c r="BK126" s="233">
        <f>ROUND(I126*H126,2)</f>
        <v>0</v>
      </c>
      <c r="BL126" s="24" t="s">
        <v>143</v>
      </c>
      <c r="BM126" s="24" t="s">
        <v>1449</v>
      </c>
    </row>
    <row r="127" s="1" customFormat="1">
      <c r="B127" s="47"/>
      <c r="C127" s="75"/>
      <c r="D127" s="236" t="s">
        <v>151</v>
      </c>
      <c r="E127" s="75"/>
      <c r="F127" s="246" t="s">
        <v>1450</v>
      </c>
      <c r="G127" s="75"/>
      <c r="H127" s="75"/>
      <c r="I127" s="192"/>
      <c r="J127" s="75"/>
      <c r="K127" s="75"/>
      <c r="L127" s="73"/>
      <c r="M127" s="247"/>
      <c r="N127" s="48"/>
      <c r="O127" s="48"/>
      <c r="P127" s="48"/>
      <c r="Q127" s="48"/>
      <c r="R127" s="48"/>
      <c r="S127" s="48"/>
      <c r="T127" s="96"/>
      <c r="AT127" s="24" t="s">
        <v>151</v>
      </c>
      <c r="AU127" s="24" t="s">
        <v>87</v>
      </c>
    </row>
    <row r="128" s="10" customFormat="1" ht="29.88" customHeight="1">
      <c r="B128" s="206"/>
      <c r="C128" s="207"/>
      <c r="D128" s="208" t="s">
        <v>75</v>
      </c>
      <c r="E128" s="220" t="s">
        <v>87</v>
      </c>
      <c r="F128" s="220" t="s">
        <v>576</v>
      </c>
      <c r="G128" s="207"/>
      <c r="H128" s="207"/>
      <c r="I128" s="210"/>
      <c r="J128" s="221">
        <f>BK128</f>
        <v>0</v>
      </c>
      <c r="K128" s="207"/>
      <c r="L128" s="212"/>
      <c r="M128" s="213"/>
      <c r="N128" s="214"/>
      <c r="O128" s="214"/>
      <c r="P128" s="215">
        <f>SUM(P129:P139)</f>
        <v>0</v>
      </c>
      <c r="Q128" s="214"/>
      <c r="R128" s="215">
        <f>SUM(R129:R139)</f>
        <v>36.430440000000004</v>
      </c>
      <c r="S128" s="214"/>
      <c r="T128" s="216">
        <f>SUM(T129:T139)</f>
        <v>0</v>
      </c>
      <c r="AR128" s="217" t="s">
        <v>84</v>
      </c>
      <c r="AT128" s="218" t="s">
        <v>75</v>
      </c>
      <c r="AU128" s="218" t="s">
        <v>84</v>
      </c>
      <c r="AY128" s="217" t="s">
        <v>136</v>
      </c>
      <c r="BK128" s="219">
        <f>SUM(BK129:BK139)</f>
        <v>0</v>
      </c>
    </row>
    <row r="129" s="1" customFormat="1" ht="25.5" customHeight="1">
      <c r="B129" s="47"/>
      <c r="C129" s="222" t="s">
        <v>323</v>
      </c>
      <c r="D129" s="222" t="s">
        <v>138</v>
      </c>
      <c r="E129" s="223" t="s">
        <v>1451</v>
      </c>
      <c r="F129" s="224" t="s">
        <v>1452</v>
      </c>
      <c r="G129" s="225" t="s">
        <v>202</v>
      </c>
      <c r="H129" s="226">
        <v>12</v>
      </c>
      <c r="I129" s="227"/>
      <c r="J129" s="228">
        <f>ROUND(I129*H129,2)</f>
        <v>0</v>
      </c>
      <c r="K129" s="224" t="s">
        <v>142</v>
      </c>
      <c r="L129" s="73"/>
      <c r="M129" s="229" t="s">
        <v>31</v>
      </c>
      <c r="N129" s="230" t="s">
        <v>47</v>
      </c>
      <c r="O129" s="48"/>
      <c r="P129" s="231">
        <f>O129*H129</f>
        <v>0</v>
      </c>
      <c r="Q129" s="231">
        <v>0.14999999999999999</v>
      </c>
      <c r="R129" s="231">
        <f>Q129*H129</f>
        <v>1.7999999999999998</v>
      </c>
      <c r="S129" s="231">
        <v>0</v>
      </c>
      <c r="T129" s="232">
        <f>S129*H129</f>
        <v>0</v>
      </c>
      <c r="AR129" s="24" t="s">
        <v>143</v>
      </c>
      <c r="AT129" s="24" t="s">
        <v>138</v>
      </c>
      <c r="AU129" s="24" t="s">
        <v>87</v>
      </c>
      <c r="AY129" s="24" t="s">
        <v>136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4" t="s">
        <v>84</v>
      </c>
      <c r="BK129" s="233">
        <f>ROUND(I129*H129,2)</f>
        <v>0</v>
      </c>
      <c r="BL129" s="24" t="s">
        <v>143</v>
      </c>
      <c r="BM129" s="24" t="s">
        <v>1453</v>
      </c>
    </row>
    <row r="130" s="1" customFormat="1">
      <c r="B130" s="47"/>
      <c r="C130" s="75"/>
      <c r="D130" s="236" t="s">
        <v>151</v>
      </c>
      <c r="E130" s="75"/>
      <c r="F130" s="246" t="s">
        <v>1454</v>
      </c>
      <c r="G130" s="75"/>
      <c r="H130" s="75"/>
      <c r="I130" s="192"/>
      <c r="J130" s="75"/>
      <c r="K130" s="75"/>
      <c r="L130" s="73"/>
      <c r="M130" s="247"/>
      <c r="N130" s="48"/>
      <c r="O130" s="48"/>
      <c r="P130" s="48"/>
      <c r="Q130" s="48"/>
      <c r="R130" s="48"/>
      <c r="S130" s="48"/>
      <c r="T130" s="96"/>
      <c r="AT130" s="24" t="s">
        <v>151</v>
      </c>
      <c r="AU130" s="24" t="s">
        <v>87</v>
      </c>
    </row>
    <row r="131" s="11" customFormat="1">
      <c r="B131" s="234"/>
      <c r="C131" s="235"/>
      <c r="D131" s="236" t="s">
        <v>145</v>
      </c>
      <c r="E131" s="237" t="s">
        <v>31</v>
      </c>
      <c r="F131" s="238" t="s">
        <v>1455</v>
      </c>
      <c r="G131" s="235"/>
      <c r="H131" s="239">
        <v>12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145</v>
      </c>
      <c r="AU131" s="245" t="s">
        <v>87</v>
      </c>
      <c r="AV131" s="11" t="s">
        <v>87</v>
      </c>
      <c r="AW131" s="11" t="s">
        <v>40</v>
      </c>
      <c r="AX131" s="11" t="s">
        <v>84</v>
      </c>
      <c r="AY131" s="245" t="s">
        <v>136</v>
      </c>
    </row>
    <row r="132" s="1" customFormat="1" ht="16.5" customHeight="1">
      <c r="B132" s="47"/>
      <c r="C132" s="276" t="s">
        <v>328</v>
      </c>
      <c r="D132" s="276" t="s">
        <v>442</v>
      </c>
      <c r="E132" s="277" t="s">
        <v>1456</v>
      </c>
      <c r="F132" s="278" t="s">
        <v>1457</v>
      </c>
      <c r="G132" s="279" t="s">
        <v>202</v>
      </c>
      <c r="H132" s="280">
        <v>12</v>
      </c>
      <c r="I132" s="281"/>
      <c r="J132" s="282">
        <f>ROUND(I132*H132,2)</f>
        <v>0</v>
      </c>
      <c r="K132" s="278" t="s">
        <v>142</v>
      </c>
      <c r="L132" s="283"/>
      <c r="M132" s="284" t="s">
        <v>31</v>
      </c>
      <c r="N132" s="285" t="s">
        <v>47</v>
      </c>
      <c r="O132" s="48"/>
      <c r="P132" s="231">
        <f>O132*H132</f>
        <v>0</v>
      </c>
      <c r="Q132" s="231">
        <v>0.71699999999999997</v>
      </c>
      <c r="R132" s="231">
        <f>Q132*H132</f>
        <v>8.6039999999999992</v>
      </c>
      <c r="S132" s="231">
        <v>0</v>
      </c>
      <c r="T132" s="232">
        <f>S132*H132</f>
        <v>0</v>
      </c>
      <c r="AR132" s="24" t="s">
        <v>187</v>
      </c>
      <c r="AT132" s="24" t="s">
        <v>442</v>
      </c>
      <c r="AU132" s="24" t="s">
        <v>87</v>
      </c>
      <c r="AY132" s="24" t="s">
        <v>136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24" t="s">
        <v>84</v>
      </c>
      <c r="BK132" s="233">
        <f>ROUND(I132*H132,2)</f>
        <v>0</v>
      </c>
      <c r="BL132" s="24" t="s">
        <v>143</v>
      </c>
      <c r="BM132" s="24" t="s">
        <v>1458</v>
      </c>
    </row>
    <row r="133" s="1" customFormat="1">
      <c r="B133" s="47"/>
      <c r="C133" s="75"/>
      <c r="D133" s="236" t="s">
        <v>151</v>
      </c>
      <c r="E133" s="75"/>
      <c r="F133" s="246" t="s">
        <v>1459</v>
      </c>
      <c r="G133" s="75"/>
      <c r="H133" s="75"/>
      <c r="I133" s="192"/>
      <c r="J133" s="75"/>
      <c r="K133" s="75"/>
      <c r="L133" s="73"/>
      <c r="M133" s="247"/>
      <c r="N133" s="48"/>
      <c r="O133" s="48"/>
      <c r="P133" s="48"/>
      <c r="Q133" s="48"/>
      <c r="R133" s="48"/>
      <c r="S133" s="48"/>
      <c r="T133" s="96"/>
      <c r="AT133" s="24" t="s">
        <v>151</v>
      </c>
      <c r="AU133" s="24" t="s">
        <v>87</v>
      </c>
    </row>
    <row r="134" s="11" customFormat="1">
      <c r="B134" s="234"/>
      <c r="C134" s="235"/>
      <c r="D134" s="236" t="s">
        <v>145</v>
      </c>
      <c r="E134" s="237" t="s">
        <v>31</v>
      </c>
      <c r="F134" s="238" t="s">
        <v>1460</v>
      </c>
      <c r="G134" s="235"/>
      <c r="H134" s="239">
        <v>12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145</v>
      </c>
      <c r="AU134" s="245" t="s">
        <v>87</v>
      </c>
      <c r="AV134" s="11" t="s">
        <v>87</v>
      </c>
      <c r="AW134" s="11" t="s">
        <v>40</v>
      </c>
      <c r="AX134" s="11" t="s">
        <v>84</v>
      </c>
      <c r="AY134" s="245" t="s">
        <v>136</v>
      </c>
    </row>
    <row r="135" s="1" customFormat="1" ht="25.5" customHeight="1">
      <c r="B135" s="47"/>
      <c r="C135" s="222" t="s">
        <v>430</v>
      </c>
      <c r="D135" s="222" t="s">
        <v>138</v>
      </c>
      <c r="E135" s="223" t="s">
        <v>1461</v>
      </c>
      <c r="F135" s="224" t="s">
        <v>1462</v>
      </c>
      <c r="G135" s="225" t="s">
        <v>202</v>
      </c>
      <c r="H135" s="226">
        <v>12</v>
      </c>
      <c r="I135" s="227"/>
      <c r="J135" s="228">
        <f>ROUND(I135*H135,2)</f>
        <v>0</v>
      </c>
      <c r="K135" s="224" t="s">
        <v>142</v>
      </c>
      <c r="L135" s="73"/>
      <c r="M135" s="229" t="s">
        <v>31</v>
      </c>
      <c r="N135" s="230" t="s">
        <v>47</v>
      </c>
      <c r="O135" s="48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4" t="s">
        <v>143</v>
      </c>
      <c r="AT135" s="24" t="s">
        <v>138</v>
      </c>
      <c r="AU135" s="24" t="s">
        <v>87</v>
      </c>
      <c r="AY135" s="24" t="s">
        <v>136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4" t="s">
        <v>84</v>
      </c>
      <c r="BK135" s="233">
        <f>ROUND(I135*H135,2)</f>
        <v>0</v>
      </c>
      <c r="BL135" s="24" t="s">
        <v>143</v>
      </c>
      <c r="BM135" s="24" t="s">
        <v>1463</v>
      </c>
    </row>
    <row r="136" s="1" customFormat="1">
      <c r="B136" s="47"/>
      <c r="C136" s="75"/>
      <c r="D136" s="236" t="s">
        <v>151</v>
      </c>
      <c r="E136" s="75"/>
      <c r="F136" s="246" t="s">
        <v>1464</v>
      </c>
      <c r="G136" s="75"/>
      <c r="H136" s="75"/>
      <c r="I136" s="192"/>
      <c r="J136" s="75"/>
      <c r="K136" s="75"/>
      <c r="L136" s="73"/>
      <c r="M136" s="247"/>
      <c r="N136" s="48"/>
      <c r="O136" s="48"/>
      <c r="P136" s="48"/>
      <c r="Q136" s="48"/>
      <c r="R136" s="48"/>
      <c r="S136" s="48"/>
      <c r="T136" s="96"/>
      <c r="AT136" s="24" t="s">
        <v>151</v>
      </c>
      <c r="AU136" s="24" t="s">
        <v>87</v>
      </c>
    </row>
    <row r="137" s="1" customFormat="1" ht="25.5" customHeight="1">
      <c r="B137" s="47"/>
      <c r="C137" s="222" t="s">
        <v>434</v>
      </c>
      <c r="D137" s="222" t="s">
        <v>138</v>
      </c>
      <c r="E137" s="223" t="s">
        <v>1465</v>
      </c>
      <c r="F137" s="224" t="s">
        <v>1466</v>
      </c>
      <c r="G137" s="225" t="s">
        <v>202</v>
      </c>
      <c r="H137" s="226">
        <v>12</v>
      </c>
      <c r="I137" s="227"/>
      <c r="J137" s="228">
        <f>ROUND(I137*H137,2)</f>
        <v>0</v>
      </c>
      <c r="K137" s="224" t="s">
        <v>142</v>
      </c>
      <c r="L137" s="73"/>
      <c r="M137" s="229" t="s">
        <v>31</v>
      </c>
      <c r="N137" s="230" t="s">
        <v>47</v>
      </c>
      <c r="O137" s="48"/>
      <c r="P137" s="231">
        <f>O137*H137</f>
        <v>0</v>
      </c>
      <c r="Q137" s="231">
        <v>0.053870000000000001</v>
      </c>
      <c r="R137" s="231">
        <f>Q137*H137</f>
        <v>0.64644000000000001</v>
      </c>
      <c r="S137" s="231">
        <v>0</v>
      </c>
      <c r="T137" s="232">
        <f>S137*H137</f>
        <v>0</v>
      </c>
      <c r="AR137" s="24" t="s">
        <v>143</v>
      </c>
      <c r="AT137" s="24" t="s">
        <v>138</v>
      </c>
      <c r="AU137" s="24" t="s">
        <v>87</v>
      </c>
      <c r="AY137" s="24" t="s">
        <v>136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4" t="s">
        <v>84</v>
      </c>
      <c r="BK137" s="233">
        <f>ROUND(I137*H137,2)</f>
        <v>0</v>
      </c>
      <c r="BL137" s="24" t="s">
        <v>143</v>
      </c>
      <c r="BM137" s="24" t="s">
        <v>1467</v>
      </c>
    </row>
    <row r="138" s="11" customFormat="1">
      <c r="B138" s="234"/>
      <c r="C138" s="235"/>
      <c r="D138" s="236" t="s">
        <v>145</v>
      </c>
      <c r="E138" s="237" t="s">
        <v>31</v>
      </c>
      <c r="F138" s="238" t="s">
        <v>1468</v>
      </c>
      <c r="G138" s="235"/>
      <c r="H138" s="239">
        <v>12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145</v>
      </c>
      <c r="AU138" s="245" t="s">
        <v>87</v>
      </c>
      <c r="AV138" s="11" t="s">
        <v>87</v>
      </c>
      <c r="AW138" s="11" t="s">
        <v>40</v>
      </c>
      <c r="AX138" s="11" t="s">
        <v>84</v>
      </c>
      <c r="AY138" s="245" t="s">
        <v>136</v>
      </c>
    </row>
    <row r="139" s="1" customFormat="1" ht="16.5" customHeight="1">
      <c r="B139" s="47"/>
      <c r="C139" s="276" t="s">
        <v>441</v>
      </c>
      <c r="D139" s="276" t="s">
        <v>442</v>
      </c>
      <c r="E139" s="277" t="s">
        <v>1469</v>
      </c>
      <c r="F139" s="278" t="s">
        <v>1470</v>
      </c>
      <c r="G139" s="279" t="s">
        <v>202</v>
      </c>
      <c r="H139" s="280">
        <v>12</v>
      </c>
      <c r="I139" s="281"/>
      <c r="J139" s="282">
        <f>ROUND(I139*H139,2)</f>
        <v>0</v>
      </c>
      <c r="K139" s="278" t="s">
        <v>142</v>
      </c>
      <c r="L139" s="283"/>
      <c r="M139" s="284" t="s">
        <v>31</v>
      </c>
      <c r="N139" s="285" t="s">
        <v>47</v>
      </c>
      <c r="O139" s="48"/>
      <c r="P139" s="231">
        <f>O139*H139</f>
        <v>0</v>
      </c>
      <c r="Q139" s="231">
        <v>2.1150000000000002</v>
      </c>
      <c r="R139" s="231">
        <f>Q139*H139</f>
        <v>25.380000000000003</v>
      </c>
      <c r="S139" s="231">
        <v>0</v>
      </c>
      <c r="T139" s="232">
        <f>S139*H139</f>
        <v>0</v>
      </c>
      <c r="AR139" s="24" t="s">
        <v>187</v>
      </c>
      <c r="AT139" s="24" t="s">
        <v>442</v>
      </c>
      <c r="AU139" s="24" t="s">
        <v>87</v>
      </c>
      <c r="AY139" s="24" t="s">
        <v>136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24" t="s">
        <v>84</v>
      </c>
      <c r="BK139" s="233">
        <f>ROUND(I139*H139,2)</f>
        <v>0</v>
      </c>
      <c r="BL139" s="24" t="s">
        <v>143</v>
      </c>
      <c r="BM139" s="24" t="s">
        <v>1471</v>
      </c>
    </row>
    <row r="140" s="10" customFormat="1" ht="29.88" customHeight="1">
      <c r="B140" s="206"/>
      <c r="C140" s="207"/>
      <c r="D140" s="208" t="s">
        <v>75</v>
      </c>
      <c r="E140" s="220" t="s">
        <v>154</v>
      </c>
      <c r="F140" s="220" t="s">
        <v>644</v>
      </c>
      <c r="G140" s="207"/>
      <c r="H140" s="207"/>
      <c r="I140" s="210"/>
      <c r="J140" s="221">
        <f>BK140</f>
        <v>0</v>
      </c>
      <c r="K140" s="207"/>
      <c r="L140" s="212"/>
      <c r="M140" s="213"/>
      <c r="N140" s="214"/>
      <c r="O140" s="214"/>
      <c r="P140" s="215">
        <f>SUM(P141:P145)</f>
        <v>0</v>
      </c>
      <c r="Q140" s="214"/>
      <c r="R140" s="215">
        <f>SUM(R141:R145)</f>
        <v>1.6711199999999999</v>
      </c>
      <c r="S140" s="214"/>
      <c r="T140" s="216">
        <f>SUM(T141:T145)</f>
        <v>0</v>
      </c>
      <c r="AR140" s="217" t="s">
        <v>84</v>
      </c>
      <c r="AT140" s="218" t="s">
        <v>75</v>
      </c>
      <c r="AU140" s="218" t="s">
        <v>84</v>
      </c>
      <c r="AY140" s="217" t="s">
        <v>136</v>
      </c>
      <c r="BK140" s="219">
        <f>SUM(BK141:BK145)</f>
        <v>0</v>
      </c>
    </row>
    <row r="141" s="1" customFormat="1" ht="25.5" customHeight="1">
      <c r="B141" s="47"/>
      <c r="C141" s="222" t="s">
        <v>9</v>
      </c>
      <c r="D141" s="222" t="s">
        <v>138</v>
      </c>
      <c r="E141" s="223" t="s">
        <v>1472</v>
      </c>
      <c r="F141" s="224" t="s">
        <v>1473</v>
      </c>
      <c r="G141" s="225" t="s">
        <v>182</v>
      </c>
      <c r="H141" s="226">
        <v>88</v>
      </c>
      <c r="I141" s="227"/>
      <c r="J141" s="228">
        <f>ROUND(I141*H141,2)</f>
        <v>0</v>
      </c>
      <c r="K141" s="224" t="s">
        <v>142</v>
      </c>
      <c r="L141" s="73"/>
      <c r="M141" s="229" t="s">
        <v>31</v>
      </c>
      <c r="N141" s="230" t="s">
        <v>47</v>
      </c>
      <c r="O141" s="48"/>
      <c r="P141" s="231">
        <f>O141*H141</f>
        <v>0</v>
      </c>
      <c r="Q141" s="231">
        <v>0.018839999999999999</v>
      </c>
      <c r="R141" s="231">
        <f>Q141*H141</f>
        <v>1.6579199999999998</v>
      </c>
      <c r="S141" s="231">
        <v>0</v>
      </c>
      <c r="T141" s="232">
        <f>S141*H141</f>
        <v>0</v>
      </c>
      <c r="AR141" s="24" t="s">
        <v>143</v>
      </c>
      <c r="AT141" s="24" t="s">
        <v>138</v>
      </c>
      <c r="AU141" s="24" t="s">
        <v>87</v>
      </c>
      <c r="AY141" s="24" t="s">
        <v>136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24" t="s">
        <v>84</v>
      </c>
      <c r="BK141" s="233">
        <f>ROUND(I141*H141,2)</f>
        <v>0</v>
      </c>
      <c r="BL141" s="24" t="s">
        <v>143</v>
      </c>
      <c r="BM141" s="24" t="s">
        <v>1474</v>
      </c>
    </row>
    <row r="142" s="11" customFormat="1">
      <c r="B142" s="234"/>
      <c r="C142" s="235"/>
      <c r="D142" s="236" t="s">
        <v>145</v>
      </c>
      <c r="E142" s="237" t="s">
        <v>31</v>
      </c>
      <c r="F142" s="238" t="s">
        <v>1475</v>
      </c>
      <c r="G142" s="235"/>
      <c r="H142" s="239">
        <v>88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145</v>
      </c>
      <c r="AU142" s="245" t="s">
        <v>87</v>
      </c>
      <c r="AV142" s="11" t="s">
        <v>87</v>
      </c>
      <c r="AW142" s="11" t="s">
        <v>40</v>
      </c>
      <c r="AX142" s="11" t="s">
        <v>84</v>
      </c>
      <c r="AY142" s="245" t="s">
        <v>136</v>
      </c>
    </row>
    <row r="143" s="1" customFormat="1" ht="25.5" customHeight="1">
      <c r="B143" s="47"/>
      <c r="C143" s="222" t="s">
        <v>451</v>
      </c>
      <c r="D143" s="222" t="s">
        <v>138</v>
      </c>
      <c r="E143" s="223" t="s">
        <v>1476</v>
      </c>
      <c r="F143" s="224" t="s">
        <v>1477</v>
      </c>
      <c r="G143" s="225" t="s">
        <v>182</v>
      </c>
      <c r="H143" s="226">
        <v>88</v>
      </c>
      <c r="I143" s="227"/>
      <c r="J143" s="228">
        <f>ROUND(I143*H143,2)</f>
        <v>0</v>
      </c>
      <c r="K143" s="224" t="s">
        <v>142</v>
      </c>
      <c r="L143" s="73"/>
      <c r="M143" s="229" t="s">
        <v>31</v>
      </c>
      <c r="N143" s="230" t="s">
        <v>47</v>
      </c>
      <c r="O143" s="48"/>
      <c r="P143" s="231">
        <f>O143*H143</f>
        <v>0</v>
      </c>
      <c r="Q143" s="231">
        <v>0.00014999999999999999</v>
      </c>
      <c r="R143" s="231">
        <f>Q143*H143</f>
        <v>0.013199999999999998</v>
      </c>
      <c r="S143" s="231">
        <v>0</v>
      </c>
      <c r="T143" s="232">
        <f>S143*H143</f>
        <v>0</v>
      </c>
      <c r="AR143" s="24" t="s">
        <v>143</v>
      </c>
      <c r="AT143" s="24" t="s">
        <v>138</v>
      </c>
      <c r="AU143" s="24" t="s">
        <v>87</v>
      </c>
      <c r="AY143" s="24" t="s">
        <v>136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24" t="s">
        <v>84</v>
      </c>
      <c r="BK143" s="233">
        <f>ROUND(I143*H143,2)</f>
        <v>0</v>
      </c>
      <c r="BL143" s="24" t="s">
        <v>143</v>
      </c>
      <c r="BM143" s="24" t="s">
        <v>1478</v>
      </c>
    </row>
    <row r="144" s="1" customFormat="1" ht="25.5" customHeight="1">
      <c r="B144" s="47"/>
      <c r="C144" s="222" t="s">
        <v>455</v>
      </c>
      <c r="D144" s="222" t="s">
        <v>138</v>
      </c>
      <c r="E144" s="223" t="s">
        <v>1479</v>
      </c>
      <c r="F144" s="224" t="s">
        <v>1480</v>
      </c>
      <c r="G144" s="225" t="s">
        <v>182</v>
      </c>
      <c r="H144" s="226">
        <v>88</v>
      </c>
      <c r="I144" s="227"/>
      <c r="J144" s="228">
        <f>ROUND(I144*H144,2)</f>
        <v>0</v>
      </c>
      <c r="K144" s="224" t="s">
        <v>142</v>
      </c>
      <c r="L144" s="73"/>
      <c r="M144" s="229" t="s">
        <v>31</v>
      </c>
      <c r="N144" s="230" t="s">
        <v>47</v>
      </c>
      <c r="O144" s="48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4" t="s">
        <v>143</v>
      </c>
      <c r="AT144" s="24" t="s">
        <v>138</v>
      </c>
      <c r="AU144" s="24" t="s">
        <v>87</v>
      </c>
      <c r="AY144" s="24" t="s">
        <v>136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24" t="s">
        <v>84</v>
      </c>
      <c r="BK144" s="233">
        <f>ROUND(I144*H144,2)</f>
        <v>0</v>
      </c>
      <c r="BL144" s="24" t="s">
        <v>143</v>
      </c>
      <c r="BM144" s="24" t="s">
        <v>1481</v>
      </c>
    </row>
    <row r="145" s="1" customFormat="1" ht="25.5" customHeight="1">
      <c r="B145" s="47"/>
      <c r="C145" s="222" t="s">
        <v>459</v>
      </c>
      <c r="D145" s="222" t="s">
        <v>138</v>
      </c>
      <c r="E145" s="223" t="s">
        <v>1482</v>
      </c>
      <c r="F145" s="224" t="s">
        <v>1483</v>
      </c>
      <c r="G145" s="225" t="s">
        <v>174</v>
      </c>
      <c r="H145" s="226">
        <v>2.5</v>
      </c>
      <c r="I145" s="227"/>
      <c r="J145" s="228">
        <f>ROUND(I145*H145,2)</f>
        <v>0</v>
      </c>
      <c r="K145" s="224" t="s">
        <v>142</v>
      </c>
      <c r="L145" s="73"/>
      <c r="M145" s="229" t="s">
        <v>31</v>
      </c>
      <c r="N145" s="230" t="s">
        <v>47</v>
      </c>
      <c r="O145" s="48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AR145" s="24" t="s">
        <v>143</v>
      </c>
      <c r="AT145" s="24" t="s">
        <v>138</v>
      </c>
      <c r="AU145" s="24" t="s">
        <v>87</v>
      </c>
      <c r="AY145" s="24" t="s">
        <v>136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24" t="s">
        <v>84</v>
      </c>
      <c r="BK145" s="233">
        <f>ROUND(I145*H145,2)</f>
        <v>0</v>
      </c>
      <c r="BL145" s="24" t="s">
        <v>143</v>
      </c>
      <c r="BM145" s="24" t="s">
        <v>1484</v>
      </c>
    </row>
    <row r="146" s="10" customFormat="1" ht="29.88" customHeight="1">
      <c r="B146" s="206"/>
      <c r="C146" s="207"/>
      <c r="D146" s="208" t="s">
        <v>75</v>
      </c>
      <c r="E146" s="220" t="s">
        <v>143</v>
      </c>
      <c r="F146" s="220" t="s">
        <v>755</v>
      </c>
      <c r="G146" s="207"/>
      <c r="H146" s="207"/>
      <c r="I146" s="210"/>
      <c r="J146" s="221">
        <f>BK146</f>
        <v>0</v>
      </c>
      <c r="K146" s="207"/>
      <c r="L146" s="212"/>
      <c r="M146" s="213"/>
      <c r="N146" s="214"/>
      <c r="O146" s="214"/>
      <c r="P146" s="215">
        <f>SUM(P147:P160)</f>
        <v>0</v>
      </c>
      <c r="Q146" s="214"/>
      <c r="R146" s="215">
        <f>SUM(R147:R160)</f>
        <v>1.2703583799999998</v>
      </c>
      <c r="S146" s="214"/>
      <c r="T146" s="216">
        <f>SUM(T147:T160)</f>
        <v>0</v>
      </c>
      <c r="AR146" s="217" t="s">
        <v>84</v>
      </c>
      <c r="AT146" s="218" t="s">
        <v>75</v>
      </c>
      <c r="AU146" s="218" t="s">
        <v>84</v>
      </c>
      <c r="AY146" s="217" t="s">
        <v>136</v>
      </c>
      <c r="BK146" s="219">
        <f>SUM(BK147:BK160)</f>
        <v>0</v>
      </c>
    </row>
    <row r="147" s="1" customFormat="1" ht="16.5" customHeight="1">
      <c r="B147" s="47"/>
      <c r="C147" s="222" t="s">
        <v>464</v>
      </c>
      <c r="D147" s="222" t="s">
        <v>138</v>
      </c>
      <c r="E147" s="223" t="s">
        <v>1485</v>
      </c>
      <c r="F147" s="224" t="s">
        <v>1486</v>
      </c>
      <c r="G147" s="225" t="s">
        <v>157</v>
      </c>
      <c r="H147" s="226">
        <v>1.4290000000000001</v>
      </c>
      <c r="I147" s="227"/>
      <c r="J147" s="228">
        <f>ROUND(I147*H147,2)</f>
        <v>0</v>
      </c>
      <c r="K147" s="224" t="s">
        <v>142</v>
      </c>
      <c r="L147" s="73"/>
      <c r="M147" s="229" t="s">
        <v>31</v>
      </c>
      <c r="N147" s="230" t="s">
        <v>47</v>
      </c>
      <c r="O147" s="48"/>
      <c r="P147" s="231">
        <f>O147*H147</f>
        <v>0</v>
      </c>
      <c r="Q147" s="231">
        <v>0.75490000000000002</v>
      </c>
      <c r="R147" s="231">
        <f>Q147*H147</f>
        <v>1.0787521</v>
      </c>
      <c r="S147" s="231">
        <v>0</v>
      </c>
      <c r="T147" s="232">
        <f>S147*H147</f>
        <v>0</v>
      </c>
      <c r="AR147" s="24" t="s">
        <v>143</v>
      </c>
      <c r="AT147" s="24" t="s">
        <v>138</v>
      </c>
      <c r="AU147" s="24" t="s">
        <v>87</v>
      </c>
      <c r="AY147" s="24" t="s">
        <v>136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24" t="s">
        <v>84</v>
      </c>
      <c r="BK147" s="233">
        <f>ROUND(I147*H147,2)</f>
        <v>0</v>
      </c>
      <c r="BL147" s="24" t="s">
        <v>143</v>
      </c>
      <c r="BM147" s="24" t="s">
        <v>1487</v>
      </c>
    </row>
    <row r="148" s="11" customFormat="1">
      <c r="B148" s="234"/>
      <c r="C148" s="235"/>
      <c r="D148" s="236" t="s">
        <v>145</v>
      </c>
      <c r="E148" s="237" t="s">
        <v>31</v>
      </c>
      <c r="F148" s="238" t="s">
        <v>1488</v>
      </c>
      <c r="G148" s="235"/>
      <c r="H148" s="239">
        <v>1.4290000000000001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145</v>
      </c>
      <c r="AU148" s="245" t="s">
        <v>87</v>
      </c>
      <c r="AV148" s="11" t="s">
        <v>87</v>
      </c>
      <c r="AW148" s="11" t="s">
        <v>40</v>
      </c>
      <c r="AX148" s="11" t="s">
        <v>84</v>
      </c>
      <c r="AY148" s="245" t="s">
        <v>136</v>
      </c>
    </row>
    <row r="149" s="1" customFormat="1" ht="16.5" customHeight="1">
      <c r="B149" s="47"/>
      <c r="C149" s="222" t="s">
        <v>466</v>
      </c>
      <c r="D149" s="222" t="s">
        <v>138</v>
      </c>
      <c r="E149" s="223" t="s">
        <v>1489</v>
      </c>
      <c r="F149" s="224" t="s">
        <v>1490</v>
      </c>
      <c r="G149" s="225" t="s">
        <v>157</v>
      </c>
      <c r="H149" s="226">
        <v>0.029999999999999999</v>
      </c>
      <c r="I149" s="227"/>
      <c r="J149" s="228">
        <f>ROUND(I149*H149,2)</f>
        <v>0</v>
      </c>
      <c r="K149" s="224" t="s">
        <v>142</v>
      </c>
      <c r="L149" s="73"/>
      <c r="M149" s="229" t="s">
        <v>31</v>
      </c>
      <c r="N149" s="230" t="s">
        <v>47</v>
      </c>
      <c r="O149" s="48"/>
      <c r="P149" s="231">
        <f>O149*H149</f>
        <v>0</v>
      </c>
      <c r="Q149" s="231">
        <v>0.62473999999999996</v>
      </c>
      <c r="R149" s="231">
        <f>Q149*H149</f>
        <v>0.018742199999999997</v>
      </c>
      <c r="S149" s="231">
        <v>0</v>
      </c>
      <c r="T149" s="232">
        <f>S149*H149</f>
        <v>0</v>
      </c>
      <c r="AR149" s="24" t="s">
        <v>143</v>
      </c>
      <c r="AT149" s="24" t="s">
        <v>138</v>
      </c>
      <c r="AU149" s="24" t="s">
        <v>87</v>
      </c>
      <c r="AY149" s="24" t="s">
        <v>136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24" t="s">
        <v>84</v>
      </c>
      <c r="BK149" s="233">
        <f>ROUND(I149*H149,2)</f>
        <v>0</v>
      </c>
      <c r="BL149" s="24" t="s">
        <v>143</v>
      </c>
      <c r="BM149" s="24" t="s">
        <v>1491</v>
      </c>
    </row>
    <row r="150" s="1" customFormat="1">
      <c r="B150" s="47"/>
      <c r="C150" s="75"/>
      <c r="D150" s="236" t="s">
        <v>151</v>
      </c>
      <c r="E150" s="75"/>
      <c r="F150" s="246" t="s">
        <v>1492</v>
      </c>
      <c r="G150" s="75"/>
      <c r="H150" s="75"/>
      <c r="I150" s="192"/>
      <c r="J150" s="75"/>
      <c r="K150" s="75"/>
      <c r="L150" s="73"/>
      <c r="M150" s="247"/>
      <c r="N150" s="48"/>
      <c r="O150" s="48"/>
      <c r="P150" s="48"/>
      <c r="Q150" s="48"/>
      <c r="R150" s="48"/>
      <c r="S150" s="48"/>
      <c r="T150" s="96"/>
      <c r="AT150" s="24" t="s">
        <v>151</v>
      </c>
      <c r="AU150" s="24" t="s">
        <v>87</v>
      </c>
    </row>
    <row r="151" s="11" customFormat="1">
      <c r="B151" s="234"/>
      <c r="C151" s="235"/>
      <c r="D151" s="236" t="s">
        <v>145</v>
      </c>
      <c r="E151" s="237" t="s">
        <v>31</v>
      </c>
      <c r="F151" s="238" t="s">
        <v>1493</v>
      </c>
      <c r="G151" s="235"/>
      <c r="H151" s="239">
        <v>0.029999999999999999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145</v>
      </c>
      <c r="AU151" s="245" t="s">
        <v>87</v>
      </c>
      <c r="AV151" s="11" t="s">
        <v>87</v>
      </c>
      <c r="AW151" s="11" t="s">
        <v>40</v>
      </c>
      <c r="AX151" s="11" t="s">
        <v>84</v>
      </c>
      <c r="AY151" s="245" t="s">
        <v>136</v>
      </c>
    </row>
    <row r="152" s="1" customFormat="1" ht="16.5" customHeight="1">
      <c r="B152" s="47"/>
      <c r="C152" s="222" t="s">
        <v>477</v>
      </c>
      <c r="D152" s="222" t="s">
        <v>138</v>
      </c>
      <c r="E152" s="223" t="s">
        <v>1494</v>
      </c>
      <c r="F152" s="224" t="s">
        <v>1495</v>
      </c>
      <c r="G152" s="225" t="s">
        <v>157</v>
      </c>
      <c r="H152" s="226">
        <v>0.064000000000000001</v>
      </c>
      <c r="I152" s="227"/>
      <c r="J152" s="228">
        <f>ROUND(I152*H152,2)</f>
        <v>0</v>
      </c>
      <c r="K152" s="224" t="s">
        <v>142</v>
      </c>
      <c r="L152" s="73"/>
      <c r="M152" s="229" t="s">
        <v>31</v>
      </c>
      <c r="N152" s="230" t="s">
        <v>47</v>
      </c>
      <c r="O152" s="48"/>
      <c r="P152" s="231">
        <f>O152*H152</f>
        <v>0</v>
      </c>
      <c r="Q152" s="231">
        <v>0.63431000000000004</v>
      </c>
      <c r="R152" s="231">
        <f>Q152*H152</f>
        <v>0.040595840000000001</v>
      </c>
      <c r="S152" s="231">
        <v>0</v>
      </c>
      <c r="T152" s="232">
        <f>S152*H152</f>
        <v>0</v>
      </c>
      <c r="AR152" s="24" t="s">
        <v>143</v>
      </c>
      <c r="AT152" s="24" t="s">
        <v>138</v>
      </c>
      <c r="AU152" s="24" t="s">
        <v>87</v>
      </c>
      <c r="AY152" s="24" t="s">
        <v>136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24" t="s">
        <v>84</v>
      </c>
      <c r="BK152" s="233">
        <f>ROUND(I152*H152,2)</f>
        <v>0</v>
      </c>
      <c r="BL152" s="24" t="s">
        <v>143</v>
      </c>
      <c r="BM152" s="24" t="s">
        <v>1496</v>
      </c>
    </row>
    <row r="153" s="1" customFormat="1">
      <c r="B153" s="47"/>
      <c r="C153" s="75"/>
      <c r="D153" s="236" t="s">
        <v>151</v>
      </c>
      <c r="E153" s="75"/>
      <c r="F153" s="246" t="s">
        <v>1497</v>
      </c>
      <c r="G153" s="75"/>
      <c r="H153" s="75"/>
      <c r="I153" s="192"/>
      <c r="J153" s="75"/>
      <c r="K153" s="75"/>
      <c r="L153" s="73"/>
      <c r="M153" s="247"/>
      <c r="N153" s="48"/>
      <c r="O153" s="48"/>
      <c r="P153" s="48"/>
      <c r="Q153" s="48"/>
      <c r="R153" s="48"/>
      <c r="S153" s="48"/>
      <c r="T153" s="96"/>
      <c r="AT153" s="24" t="s">
        <v>151</v>
      </c>
      <c r="AU153" s="24" t="s">
        <v>87</v>
      </c>
    </row>
    <row r="154" s="11" customFormat="1">
      <c r="B154" s="234"/>
      <c r="C154" s="235"/>
      <c r="D154" s="236" t="s">
        <v>145</v>
      </c>
      <c r="E154" s="237" t="s">
        <v>31</v>
      </c>
      <c r="F154" s="238" t="s">
        <v>1498</v>
      </c>
      <c r="G154" s="235"/>
      <c r="H154" s="239">
        <v>0.064000000000000001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145</v>
      </c>
      <c r="AU154" s="245" t="s">
        <v>87</v>
      </c>
      <c r="AV154" s="11" t="s">
        <v>87</v>
      </c>
      <c r="AW154" s="11" t="s">
        <v>40</v>
      </c>
      <c r="AX154" s="11" t="s">
        <v>84</v>
      </c>
      <c r="AY154" s="245" t="s">
        <v>136</v>
      </c>
    </row>
    <row r="155" s="1" customFormat="1" ht="16.5" customHeight="1">
      <c r="B155" s="47"/>
      <c r="C155" s="222" t="s">
        <v>482</v>
      </c>
      <c r="D155" s="222" t="s">
        <v>138</v>
      </c>
      <c r="E155" s="223" t="s">
        <v>1499</v>
      </c>
      <c r="F155" s="224" t="s">
        <v>1500</v>
      </c>
      <c r="G155" s="225" t="s">
        <v>157</v>
      </c>
      <c r="H155" s="226">
        <v>1.4290000000000001</v>
      </c>
      <c r="I155" s="227"/>
      <c r="J155" s="228">
        <f>ROUND(I155*H155,2)</f>
        <v>0</v>
      </c>
      <c r="K155" s="224" t="s">
        <v>142</v>
      </c>
      <c r="L155" s="73"/>
      <c r="M155" s="229" t="s">
        <v>31</v>
      </c>
      <c r="N155" s="230" t="s">
        <v>47</v>
      </c>
      <c r="O155" s="48"/>
      <c r="P155" s="231">
        <f>O155*H155</f>
        <v>0</v>
      </c>
      <c r="Q155" s="231">
        <v>0.092560000000000003</v>
      </c>
      <c r="R155" s="231">
        <f>Q155*H155</f>
        <v>0.13226824000000001</v>
      </c>
      <c r="S155" s="231">
        <v>0</v>
      </c>
      <c r="T155" s="232">
        <f>S155*H155</f>
        <v>0</v>
      </c>
      <c r="AR155" s="24" t="s">
        <v>143</v>
      </c>
      <c r="AT155" s="24" t="s">
        <v>138</v>
      </c>
      <c r="AU155" s="24" t="s">
        <v>87</v>
      </c>
      <c r="AY155" s="24" t="s">
        <v>136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24" t="s">
        <v>84</v>
      </c>
      <c r="BK155" s="233">
        <f>ROUND(I155*H155,2)</f>
        <v>0</v>
      </c>
      <c r="BL155" s="24" t="s">
        <v>143</v>
      </c>
      <c r="BM155" s="24" t="s">
        <v>1501</v>
      </c>
    </row>
    <row r="156" s="11" customFormat="1">
      <c r="B156" s="234"/>
      <c r="C156" s="235"/>
      <c r="D156" s="236" t="s">
        <v>145</v>
      </c>
      <c r="E156" s="237" t="s">
        <v>31</v>
      </c>
      <c r="F156" s="238" t="s">
        <v>1502</v>
      </c>
      <c r="G156" s="235"/>
      <c r="H156" s="239">
        <v>0.71999999999999997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145</v>
      </c>
      <c r="AU156" s="245" t="s">
        <v>87</v>
      </c>
      <c r="AV156" s="11" t="s">
        <v>87</v>
      </c>
      <c r="AW156" s="11" t="s">
        <v>40</v>
      </c>
      <c r="AX156" s="11" t="s">
        <v>76</v>
      </c>
      <c r="AY156" s="245" t="s">
        <v>136</v>
      </c>
    </row>
    <row r="157" s="11" customFormat="1">
      <c r="B157" s="234"/>
      <c r="C157" s="235"/>
      <c r="D157" s="236" t="s">
        <v>145</v>
      </c>
      <c r="E157" s="237" t="s">
        <v>31</v>
      </c>
      <c r="F157" s="238" t="s">
        <v>1503</v>
      </c>
      <c r="G157" s="235"/>
      <c r="H157" s="239">
        <v>0.45600000000000002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145</v>
      </c>
      <c r="AU157" s="245" t="s">
        <v>87</v>
      </c>
      <c r="AV157" s="11" t="s">
        <v>87</v>
      </c>
      <c r="AW157" s="11" t="s">
        <v>40</v>
      </c>
      <c r="AX157" s="11" t="s">
        <v>76</v>
      </c>
      <c r="AY157" s="245" t="s">
        <v>136</v>
      </c>
    </row>
    <row r="158" s="11" customFormat="1">
      <c r="B158" s="234"/>
      <c r="C158" s="235"/>
      <c r="D158" s="236" t="s">
        <v>145</v>
      </c>
      <c r="E158" s="237" t="s">
        <v>31</v>
      </c>
      <c r="F158" s="238" t="s">
        <v>1504</v>
      </c>
      <c r="G158" s="235"/>
      <c r="H158" s="239">
        <v>0.253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145</v>
      </c>
      <c r="AU158" s="245" t="s">
        <v>87</v>
      </c>
      <c r="AV158" s="11" t="s">
        <v>87</v>
      </c>
      <c r="AW158" s="11" t="s">
        <v>40</v>
      </c>
      <c r="AX158" s="11" t="s">
        <v>76</v>
      </c>
      <c r="AY158" s="245" t="s">
        <v>136</v>
      </c>
    </row>
    <row r="159" s="12" customFormat="1">
      <c r="B159" s="251"/>
      <c r="C159" s="252"/>
      <c r="D159" s="236" t="s">
        <v>145</v>
      </c>
      <c r="E159" s="253" t="s">
        <v>31</v>
      </c>
      <c r="F159" s="254" t="s">
        <v>215</v>
      </c>
      <c r="G159" s="252"/>
      <c r="H159" s="255">
        <v>1.4290000000000001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AT159" s="261" t="s">
        <v>145</v>
      </c>
      <c r="AU159" s="261" t="s">
        <v>87</v>
      </c>
      <c r="AV159" s="12" t="s">
        <v>143</v>
      </c>
      <c r="AW159" s="12" t="s">
        <v>40</v>
      </c>
      <c r="AX159" s="12" t="s">
        <v>84</v>
      </c>
      <c r="AY159" s="261" t="s">
        <v>136</v>
      </c>
    </row>
    <row r="160" s="1" customFormat="1" ht="16.5" customHeight="1">
      <c r="B160" s="47"/>
      <c r="C160" s="222" t="s">
        <v>488</v>
      </c>
      <c r="D160" s="222" t="s">
        <v>138</v>
      </c>
      <c r="E160" s="223" t="s">
        <v>1505</v>
      </c>
      <c r="F160" s="224" t="s">
        <v>1506</v>
      </c>
      <c r="G160" s="225" t="s">
        <v>157</v>
      </c>
      <c r="H160" s="226">
        <v>1.4290000000000001</v>
      </c>
      <c r="I160" s="227"/>
      <c r="J160" s="228">
        <f>ROUND(I160*H160,2)</f>
        <v>0</v>
      </c>
      <c r="K160" s="224" t="s">
        <v>142</v>
      </c>
      <c r="L160" s="73"/>
      <c r="M160" s="229" t="s">
        <v>31</v>
      </c>
      <c r="N160" s="230" t="s">
        <v>47</v>
      </c>
      <c r="O160" s="48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4" t="s">
        <v>143</v>
      </c>
      <c r="AT160" s="24" t="s">
        <v>138</v>
      </c>
      <c r="AU160" s="24" t="s">
        <v>87</v>
      </c>
      <c r="AY160" s="24" t="s">
        <v>136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24" t="s">
        <v>84</v>
      </c>
      <c r="BK160" s="233">
        <f>ROUND(I160*H160,2)</f>
        <v>0</v>
      </c>
      <c r="BL160" s="24" t="s">
        <v>143</v>
      </c>
      <c r="BM160" s="24" t="s">
        <v>1507</v>
      </c>
    </row>
    <row r="161" s="10" customFormat="1" ht="29.88" customHeight="1">
      <c r="B161" s="206"/>
      <c r="C161" s="207"/>
      <c r="D161" s="208" t="s">
        <v>75</v>
      </c>
      <c r="E161" s="220" t="s">
        <v>165</v>
      </c>
      <c r="F161" s="220" t="s">
        <v>259</v>
      </c>
      <c r="G161" s="207"/>
      <c r="H161" s="207"/>
      <c r="I161" s="210"/>
      <c r="J161" s="221">
        <f>BK161</f>
        <v>0</v>
      </c>
      <c r="K161" s="207"/>
      <c r="L161" s="212"/>
      <c r="M161" s="213"/>
      <c r="N161" s="214"/>
      <c r="O161" s="214"/>
      <c r="P161" s="215">
        <f>SUM(P162:P163)</f>
        <v>0</v>
      </c>
      <c r="Q161" s="214"/>
      <c r="R161" s="215">
        <f>SUM(R162:R163)</f>
        <v>0</v>
      </c>
      <c r="S161" s="214"/>
      <c r="T161" s="216">
        <f>SUM(T162:T163)</f>
        <v>0</v>
      </c>
      <c r="AR161" s="217" t="s">
        <v>84</v>
      </c>
      <c r="AT161" s="218" t="s">
        <v>75</v>
      </c>
      <c r="AU161" s="218" t="s">
        <v>84</v>
      </c>
      <c r="AY161" s="217" t="s">
        <v>136</v>
      </c>
      <c r="BK161" s="219">
        <f>SUM(BK162:BK163)</f>
        <v>0</v>
      </c>
    </row>
    <row r="162" s="1" customFormat="1" ht="16.5" customHeight="1">
      <c r="B162" s="47"/>
      <c r="C162" s="222" t="s">
        <v>494</v>
      </c>
      <c r="D162" s="222" t="s">
        <v>138</v>
      </c>
      <c r="E162" s="223" t="s">
        <v>847</v>
      </c>
      <c r="F162" s="224" t="s">
        <v>848</v>
      </c>
      <c r="G162" s="225" t="s">
        <v>149</v>
      </c>
      <c r="H162" s="226">
        <v>50.600000000000001</v>
      </c>
      <c r="I162" s="227"/>
      <c r="J162" s="228">
        <f>ROUND(I162*H162,2)</f>
        <v>0</v>
      </c>
      <c r="K162" s="224" t="s">
        <v>1508</v>
      </c>
      <c r="L162" s="73"/>
      <c r="M162" s="229" t="s">
        <v>31</v>
      </c>
      <c r="N162" s="230" t="s">
        <v>47</v>
      </c>
      <c r="O162" s="48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AR162" s="24" t="s">
        <v>143</v>
      </c>
      <c r="AT162" s="24" t="s">
        <v>138</v>
      </c>
      <c r="AU162" s="24" t="s">
        <v>87</v>
      </c>
      <c r="AY162" s="24" t="s">
        <v>136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24" t="s">
        <v>84</v>
      </c>
      <c r="BK162" s="233">
        <f>ROUND(I162*H162,2)</f>
        <v>0</v>
      </c>
      <c r="BL162" s="24" t="s">
        <v>143</v>
      </c>
      <c r="BM162" s="24" t="s">
        <v>1509</v>
      </c>
    </row>
    <row r="163" s="1" customFormat="1">
      <c r="B163" s="47"/>
      <c r="C163" s="75"/>
      <c r="D163" s="236" t="s">
        <v>151</v>
      </c>
      <c r="E163" s="75"/>
      <c r="F163" s="246" t="s">
        <v>1510</v>
      </c>
      <c r="G163" s="75"/>
      <c r="H163" s="75"/>
      <c r="I163" s="192"/>
      <c r="J163" s="75"/>
      <c r="K163" s="75"/>
      <c r="L163" s="73"/>
      <c r="M163" s="247"/>
      <c r="N163" s="48"/>
      <c r="O163" s="48"/>
      <c r="P163" s="48"/>
      <c r="Q163" s="48"/>
      <c r="R163" s="48"/>
      <c r="S163" s="48"/>
      <c r="T163" s="96"/>
      <c r="AT163" s="24" t="s">
        <v>151</v>
      </c>
      <c r="AU163" s="24" t="s">
        <v>87</v>
      </c>
    </row>
    <row r="164" s="10" customFormat="1" ht="29.88" customHeight="1">
      <c r="B164" s="206"/>
      <c r="C164" s="207"/>
      <c r="D164" s="208" t="s">
        <v>75</v>
      </c>
      <c r="E164" s="220" t="s">
        <v>177</v>
      </c>
      <c r="F164" s="220" t="s">
        <v>178</v>
      </c>
      <c r="G164" s="207"/>
      <c r="H164" s="207"/>
      <c r="I164" s="210"/>
      <c r="J164" s="221">
        <f>BK164</f>
        <v>0</v>
      </c>
      <c r="K164" s="207"/>
      <c r="L164" s="212"/>
      <c r="M164" s="213"/>
      <c r="N164" s="214"/>
      <c r="O164" s="214"/>
      <c r="P164" s="215">
        <f>SUM(P165:P172)</f>
        <v>0</v>
      </c>
      <c r="Q164" s="214"/>
      <c r="R164" s="215">
        <f>SUM(R165:R172)</f>
        <v>0.0072136000000000006</v>
      </c>
      <c r="S164" s="214"/>
      <c r="T164" s="216">
        <f>SUM(T165:T172)</f>
        <v>0.016949999999999996</v>
      </c>
      <c r="AR164" s="217" t="s">
        <v>84</v>
      </c>
      <c r="AT164" s="218" t="s">
        <v>75</v>
      </c>
      <c r="AU164" s="218" t="s">
        <v>84</v>
      </c>
      <c r="AY164" s="217" t="s">
        <v>136</v>
      </c>
      <c r="BK164" s="219">
        <f>SUM(BK165:BK172)</f>
        <v>0</v>
      </c>
    </row>
    <row r="165" s="1" customFormat="1" ht="16.5" customHeight="1">
      <c r="B165" s="47"/>
      <c r="C165" s="222" t="s">
        <v>499</v>
      </c>
      <c r="D165" s="222" t="s">
        <v>138</v>
      </c>
      <c r="E165" s="223" t="s">
        <v>1511</v>
      </c>
      <c r="F165" s="224" t="s">
        <v>1512</v>
      </c>
      <c r="G165" s="225" t="s">
        <v>174</v>
      </c>
      <c r="H165" s="226">
        <v>2.54</v>
      </c>
      <c r="I165" s="227"/>
      <c r="J165" s="228">
        <f>ROUND(I165*H165,2)</f>
        <v>0</v>
      </c>
      <c r="K165" s="224" t="s">
        <v>142</v>
      </c>
      <c r="L165" s="73"/>
      <c r="M165" s="229" t="s">
        <v>31</v>
      </c>
      <c r="N165" s="230" t="s">
        <v>47</v>
      </c>
      <c r="O165" s="48"/>
      <c r="P165" s="231">
        <f>O165*H165</f>
        <v>0</v>
      </c>
      <c r="Q165" s="231">
        <v>0.0028400000000000001</v>
      </c>
      <c r="R165" s="231">
        <f>Q165*H165</f>
        <v>0.0072136000000000006</v>
      </c>
      <c r="S165" s="231">
        <v>0</v>
      </c>
      <c r="T165" s="232">
        <f>S165*H165</f>
        <v>0</v>
      </c>
      <c r="AR165" s="24" t="s">
        <v>143</v>
      </c>
      <c r="AT165" s="24" t="s">
        <v>138</v>
      </c>
      <c r="AU165" s="24" t="s">
        <v>87</v>
      </c>
      <c r="AY165" s="24" t="s">
        <v>136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24" t="s">
        <v>84</v>
      </c>
      <c r="BK165" s="233">
        <f>ROUND(I165*H165,2)</f>
        <v>0</v>
      </c>
      <c r="BL165" s="24" t="s">
        <v>143</v>
      </c>
      <c r="BM165" s="24" t="s">
        <v>1513</v>
      </c>
    </row>
    <row r="166" s="1" customFormat="1">
      <c r="B166" s="47"/>
      <c r="C166" s="75"/>
      <c r="D166" s="236" t="s">
        <v>151</v>
      </c>
      <c r="E166" s="75"/>
      <c r="F166" s="246" t="s">
        <v>1514</v>
      </c>
      <c r="G166" s="75"/>
      <c r="H166" s="75"/>
      <c r="I166" s="192"/>
      <c r="J166" s="75"/>
      <c r="K166" s="75"/>
      <c r="L166" s="73"/>
      <c r="M166" s="247"/>
      <c r="N166" s="48"/>
      <c r="O166" s="48"/>
      <c r="P166" s="48"/>
      <c r="Q166" s="48"/>
      <c r="R166" s="48"/>
      <c r="S166" s="48"/>
      <c r="T166" s="96"/>
      <c r="AT166" s="24" t="s">
        <v>151</v>
      </c>
      <c r="AU166" s="24" t="s">
        <v>87</v>
      </c>
    </row>
    <row r="167" s="11" customFormat="1">
      <c r="B167" s="234"/>
      <c r="C167" s="235"/>
      <c r="D167" s="236" t="s">
        <v>145</v>
      </c>
      <c r="E167" s="237" t="s">
        <v>31</v>
      </c>
      <c r="F167" s="238" t="s">
        <v>1515</v>
      </c>
      <c r="G167" s="235"/>
      <c r="H167" s="239">
        <v>2.54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145</v>
      </c>
      <c r="AU167" s="245" t="s">
        <v>87</v>
      </c>
      <c r="AV167" s="11" t="s">
        <v>87</v>
      </c>
      <c r="AW167" s="11" t="s">
        <v>40</v>
      </c>
      <c r="AX167" s="11" t="s">
        <v>84</v>
      </c>
      <c r="AY167" s="245" t="s">
        <v>136</v>
      </c>
    </row>
    <row r="168" s="1" customFormat="1" ht="16.5" customHeight="1">
      <c r="B168" s="47"/>
      <c r="C168" s="222" t="s">
        <v>502</v>
      </c>
      <c r="D168" s="222" t="s">
        <v>138</v>
      </c>
      <c r="E168" s="223" t="s">
        <v>1516</v>
      </c>
      <c r="F168" s="224" t="s">
        <v>1517</v>
      </c>
      <c r="G168" s="225" t="s">
        <v>149</v>
      </c>
      <c r="H168" s="226">
        <v>4.5</v>
      </c>
      <c r="I168" s="227"/>
      <c r="J168" s="228">
        <f>ROUND(I168*H168,2)</f>
        <v>0</v>
      </c>
      <c r="K168" s="224" t="s">
        <v>142</v>
      </c>
      <c r="L168" s="73"/>
      <c r="M168" s="229" t="s">
        <v>31</v>
      </c>
      <c r="N168" s="230" t="s">
        <v>47</v>
      </c>
      <c r="O168" s="48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AR168" s="24" t="s">
        <v>143</v>
      </c>
      <c r="AT168" s="24" t="s">
        <v>138</v>
      </c>
      <c r="AU168" s="24" t="s">
        <v>87</v>
      </c>
      <c r="AY168" s="24" t="s">
        <v>136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24" t="s">
        <v>84</v>
      </c>
      <c r="BK168" s="233">
        <f>ROUND(I168*H168,2)</f>
        <v>0</v>
      </c>
      <c r="BL168" s="24" t="s">
        <v>143</v>
      </c>
      <c r="BM168" s="24" t="s">
        <v>1518</v>
      </c>
    </row>
    <row r="169" s="1" customFormat="1">
      <c r="B169" s="47"/>
      <c r="C169" s="75"/>
      <c r="D169" s="236" t="s">
        <v>151</v>
      </c>
      <c r="E169" s="75"/>
      <c r="F169" s="246" t="s">
        <v>1519</v>
      </c>
      <c r="G169" s="75"/>
      <c r="H169" s="75"/>
      <c r="I169" s="192"/>
      <c r="J169" s="75"/>
      <c r="K169" s="75"/>
      <c r="L169" s="73"/>
      <c r="M169" s="247"/>
      <c r="N169" s="48"/>
      <c r="O169" s="48"/>
      <c r="P169" s="48"/>
      <c r="Q169" s="48"/>
      <c r="R169" s="48"/>
      <c r="S169" s="48"/>
      <c r="T169" s="96"/>
      <c r="AT169" s="24" t="s">
        <v>151</v>
      </c>
      <c r="AU169" s="24" t="s">
        <v>87</v>
      </c>
    </row>
    <row r="170" s="11" customFormat="1">
      <c r="B170" s="234"/>
      <c r="C170" s="235"/>
      <c r="D170" s="236" t="s">
        <v>145</v>
      </c>
      <c r="E170" s="237" t="s">
        <v>31</v>
      </c>
      <c r="F170" s="238" t="s">
        <v>1520</v>
      </c>
      <c r="G170" s="235"/>
      <c r="H170" s="239">
        <v>4.5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145</v>
      </c>
      <c r="AU170" s="245" t="s">
        <v>87</v>
      </c>
      <c r="AV170" s="11" t="s">
        <v>87</v>
      </c>
      <c r="AW170" s="11" t="s">
        <v>40</v>
      </c>
      <c r="AX170" s="11" t="s">
        <v>84</v>
      </c>
      <c r="AY170" s="245" t="s">
        <v>136</v>
      </c>
    </row>
    <row r="171" s="1" customFormat="1" ht="16.5" customHeight="1">
      <c r="B171" s="47"/>
      <c r="C171" s="222" t="s">
        <v>506</v>
      </c>
      <c r="D171" s="222" t="s">
        <v>138</v>
      </c>
      <c r="E171" s="223" t="s">
        <v>1521</v>
      </c>
      <c r="F171" s="224" t="s">
        <v>1522</v>
      </c>
      <c r="G171" s="225" t="s">
        <v>157</v>
      </c>
      <c r="H171" s="226">
        <v>0.029999999999999999</v>
      </c>
      <c r="I171" s="227"/>
      <c r="J171" s="228">
        <f>ROUND(I171*H171,2)</f>
        <v>0</v>
      </c>
      <c r="K171" s="224" t="s">
        <v>142</v>
      </c>
      <c r="L171" s="73"/>
      <c r="M171" s="229" t="s">
        <v>31</v>
      </c>
      <c r="N171" s="230" t="s">
        <v>47</v>
      </c>
      <c r="O171" s="48"/>
      <c r="P171" s="231">
        <f>O171*H171</f>
        <v>0</v>
      </c>
      <c r="Q171" s="231">
        <v>0</v>
      </c>
      <c r="R171" s="231">
        <f>Q171*H171</f>
        <v>0</v>
      </c>
      <c r="S171" s="231">
        <v>0.56499999999999995</v>
      </c>
      <c r="T171" s="232">
        <f>S171*H171</f>
        <v>0.016949999999999996</v>
      </c>
      <c r="AR171" s="24" t="s">
        <v>143</v>
      </c>
      <c r="AT171" s="24" t="s">
        <v>138</v>
      </c>
      <c r="AU171" s="24" t="s">
        <v>87</v>
      </c>
      <c r="AY171" s="24" t="s">
        <v>136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24" t="s">
        <v>84</v>
      </c>
      <c r="BK171" s="233">
        <f>ROUND(I171*H171,2)</f>
        <v>0</v>
      </c>
      <c r="BL171" s="24" t="s">
        <v>143</v>
      </c>
      <c r="BM171" s="24" t="s">
        <v>1523</v>
      </c>
    </row>
    <row r="172" s="1" customFormat="1">
      <c r="B172" s="47"/>
      <c r="C172" s="75"/>
      <c r="D172" s="236" t="s">
        <v>151</v>
      </c>
      <c r="E172" s="75"/>
      <c r="F172" s="246" t="s">
        <v>1524</v>
      </c>
      <c r="G172" s="75"/>
      <c r="H172" s="75"/>
      <c r="I172" s="192"/>
      <c r="J172" s="75"/>
      <c r="K172" s="75"/>
      <c r="L172" s="73"/>
      <c r="M172" s="247"/>
      <c r="N172" s="48"/>
      <c r="O172" s="48"/>
      <c r="P172" s="48"/>
      <c r="Q172" s="48"/>
      <c r="R172" s="48"/>
      <c r="S172" s="48"/>
      <c r="T172" s="96"/>
      <c r="AT172" s="24" t="s">
        <v>151</v>
      </c>
      <c r="AU172" s="24" t="s">
        <v>87</v>
      </c>
    </row>
    <row r="173" s="10" customFormat="1" ht="29.88" customHeight="1">
      <c r="B173" s="206"/>
      <c r="C173" s="207"/>
      <c r="D173" s="208" t="s">
        <v>75</v>
      </c>
      <c r="E173" s="220" t="s">
        <v>185</v>
      </c>
      <c r="F173" s="220" t="s">
        <v>186</v>
      </c>
      <c r="G173" s="207"/>
      <c r="H173" s="207"/>
      <c r="I173" s="210"/>
      <c r="J173" s="221">
        <f>BK173</f>
        <v>0</v>
      </c>
      <c r="K173" s="207"/>
      <c r="L173" s="212"/>
      <c r="M173" s="213"/>
      <c r="N173" s="214"/>
      <c r="O173" s="214"/>
      <c r="P173" s="215">
        <f>SUM(P174:P179)</f>
        <v>0</v>
      </c>
      <c r="Q173" s="214"/>
      <c r="R173" s="215">
        <f>SUM(R174:R179)</f>
        <v>0</v>
      </c>
      <c r="S173" s="214"/>
      <c r="T173" s="216">
        <f>SUM(T174:T179)</f>
        <v>0</v>
      </c>
      <c r="AR173" s="217" t="s">
        <v>84</v>
      </c>
      <c r="AT173" s="218" t="s">
        <v>75</v>
      </c>
      <c r="AU173" s="218" t="s">
        <v>84</v>
      </c>
      <c r="AY173" s="217" t="s">
        <v>136</v>
      </c>
      <c r="BK173" s="219">
        <f>SUM(BK174:BK179)</f>
        <v>0</v>
      </c>
    </row>
    <row r="174" s="1" customFormat="1" ht="16.5" customHeight="1">
      <c r="B174" s="47"/>
      <c r="C174" s="222" t="s">
        <v>520</v>
      </c>
      <c r="D174" s="222" t="s">
        <v>138</v>
      </c>
      <c r="E174" s="223" t="s">
        <v>188</v>
      </c>
      <c r="F174" s="224" t="s">
        <v>189</v>
      </c>
      <c r="G174" s="225" t="s">
        <v>174</v>
      </c>
      <c r="H174" s="226">
        <v>18.154</v>
      </c>
      <c r="I174" s="227"/>
      <c r="J174" s="228">
        <f>ROUND(I174*H174,2)</f>
        <v>0</v>
      </c>
      <c r="K174" s="224" t="s">
        <v>142</v>
      </c>
      <c r="L174" s="73"/>
      <c r="M174" s="229" t="s">
        <v>31</v>
      </c>
      <c r="N174" s="230" t="s">
        <v>47</v>
      </c>
      <c r="O174" s="48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AR174" s="24" t="s">
        <v>143</v>
      </c>
      <c r="AT174" s="24" t="s">
        <v>138</v>
      </c>
      <c r="AU174" s="24" t="s">
        <v>87</v>
      </c>
      <c r="AY174" s="24" t="s">
        <v>136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24" t="s">
        <v>84</v>
      </c>
      <c r="BK174" s="233">
        <f>ROUND(I174*H174,2)</f>
        <v>0</v>
      </c>
      <c r="BL174" s="24" t="s">
        <v>143</v>
      </c>
      <c r="BM174" s="24" t="s">
        <v>1525</v>
      </c>
    </row>
    <row r="175" s="1" customFormat="1">
      <c r="B175" s="47"/>
      <c r="C175" s="75"/>
      <c r="D175" s="236" t="s">
        <v>151</v>
      </c>
      <c r="E175" s="75"/>
      <c r="F175" s="246" t="s">
        <v>1526</v>
      </c>
      <c r="G175" s="75"/>
      <c r="H175" s="75"/>
      <c r="I175" s="192"/>
      <c r="J175" s="75"/>
      <c r="K175" s="75"/>
      <c r="L175" s="73"/>
      <c r="M175" s="247"/>
      <c r="N175" s="48"/>
      <c r="O175" s="48"/>
      <c r="P175" s="48"/>
      <c r="Q175" s="48"/>
      <c r="R175" s="48"/>
      <c r="S175" s="48"/>
      <c r="T175" s="96"/>
      <c r="AT175" s="24" t="s">
        <v>151</v>
      </c>
      <c r="AU175" s="24" t="s">
        <v>87</v>
      </c>
    </row>
    <row r="176" s="1" customFormat="1" ht="16.5" customHeight="1">
      <c r="B176" s="47"/>
      <c r="C176" s="222" t="s">
        <v>525</v>
      </c>
      <c r="D176" s="222" t="s">
        <v>138</v>
      </c>
      <c r="E176" s="223" t="s">
        <v>192</v>
      </c>
      <c r="F176" s="224" t="s">
        <v>193</v>
      </c>
      <c r="G176" s="225" t="s">
        <v>174</v>
      </c>
      <c r="H176" s="226">
        <v>333.77600000000001</v>
      </c>
      <c r="I176" s="227"/>
      <c r="J176" s="228">
        <f>ROUND(I176*H176,2)</f>
        <v>0</v>
      </c>
      <c r="K176" s="224" t="s">
        <v>142</v>
      </c>
      <c r="L176" s="73"/>
      <c r="M176" s="229" t="s">
        <v>31</v>
      </c>
      <c r="N176" s="230" t="s">
        <v>47</v>
      </c>
      <c r="O176" s="48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AR176" s="24" t="s">
        <v>143</v>
      </c>
      <c r="AT176" s="24" t="s">
        <v>138</v>
      </c>
      <c r="AU176" s="24" t="s">
        <v>87</v>
      </c>
      <c r="AY176" s="24" t="s">
        <v>136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24" t="s">
        <v>84</v>
      </c>
      <c r="BK176" s="233">
        <f>ROUND(I176*H176,2)</f>
        <v>0</v>
      </c>
      <c r="BL176" s="24" t="s">
        <v>143</v>
      </c>
      <c r="BM176" s="24" t="s">
        <v>1527</v>
      </c>
    </row>
    <row r="177" s="1" customFormat="1">
      <c r="B177" s="47"/>
      <c r="C177" s="75"/>
      <c r="D177" s="236" t="s">
        <v>151</v>
      </c>
      <c r="E177" s="75"/>
      <c r="F177" s="246" t="s">
        <v>1528</v>
      </c>
      <c r="G177" s="75"/>
      <c r="H177" s="75"/>
      <c r="I177" s="192"/>
      <c r="J177" s="75"/>
      <c r="K177" s="75"/>
      <c r="L177" s="73"/>
      <c r="M177" s="247"/>
      <c r="N177" s="48"/>
      <c r="O177" s="48"/>
      <c r="P177" s="48"/>
      <c r="Q177" s="48"/>
      <c r="R177" s="48"/>
      <c r="S177" s="48"/>
      <c r="T177" s="96"/>
      <c r="AT177" s="24" t="s">
        <v>151</v>
      </c>
      <c r="AU177" s="24" t="s">
        <v>87</v>
      </c>
    </row>
    <row r="178" s="11" customFormat="1">
      <c r="B178" s="234"/>
      <c r="C178" s="235"/>
      <c r="D178" s="236" t="s">
        <v>145</v>
      </c>
      <c r="E178" s="235"/>
      <c r="F178" s="238" t="s">
        <v>1529</v>
      </c>
      <c r="G178" s="235"/>
      <c r="H178" s="239">
        <v>333.77600000000001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145</v>
      </c>
      <c r="AU178" s="245" t="s">
        <v>87</v>
      </c>
      <c r="AV178" s="11" t="s">
        <v>87</v>
      </c>
      <c r="AW178" s="11" t="s">
        <v>6</v>
      </c>
      <c r="AX178" s="11" t="s">
        <v>84</v>
      </c>
      <c r="AY178" s="245" t="s">
        <v>136</v>
      </c>
    </row>
    <row r="179" s="1" customFormat="1" ht="16.5" customHeight="1">
      <c r="B179" s="47"/>
      <c r="C179" s="222" t="s">
        <v>529</v>
      </c>
      <c r="D179" s="222" t="s">
        <v>138</v>
      </c>
      <c r="E179" s="223" t="s">
        <v>317</v>
      </c>
      <c r="F179" s="224" t="s">
        <v>318</v>
      </c>
      <c r="G179" s="225" t="s">
        <v>174</v>
      </c>
      <c r="H179" s="226">
        <v>18.154</v>
      </c>
      <c r="I179" s="227"/>
      <c r="J179" s="228">
        <f>ROUND(I179*H179,2)</f>
        <v>0</v>
      </c>
      <c r="K179" s="224" t="s">
        <v>142</v>
      </c>
      <c r="L179" s="73"/>
      <c r="M179" s="229" t="s">
        <v>31</v>
      </c>
      <c r="N179" s="230" t="s">
        <v>47</v>
      </c>
      <c r="O179" s="48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AR179" s="24" t="s">
        <v>143</v>
      </c>
      <c r="AT179" s="24" t="s">
        <v>138</v>
      </c>
      <c r="AU179" s="24" t="s">
        <v>87</v>
      </c>
      <c r="AY179" s="24" t="s">
        <v>136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24" t="s">
        <v>84</v>
      </c>
      <c r="BK179" s="233">
        <f>ROUND(I179*H179,2)</f>
        <v>0</v>
      </c>
      <c r="BL179" s="24" t="s">
        <v>143</v>
      </c>
      <c r="BM179" s="24" t="s">
        <v>1530</v>
      </c>
    </row>
    <row r="180" s="10" customFormat="1" ht="29.88" customHeight="1">
      <c r="B180" s="206"/>
      <c r="C180" s="207"/>
      <c r="D180" s="208" t="s">
        <v>75</v>
      </c>
      <c r="E180" s="220" t="s">
        <v>1180</v>
      </c>
      <c r="F180" s="220" t="s">
        <v>1181</v>
      </c>
      <c r="G180" s="207"/>
      <c r="H180" s="207"/>
      <c r="I180" s="210"/>
      <c r="J180" s="221">
        <f>BK180</f>
        <v>0</v>
      </c>
      <c r="K180" s="207"/>
      <c r="L180" s="212"/>
      <c r="M180" s="213"/>
      <c r="N180" s="214"/>
      <c r="O180" s="214"/>
      <c r="P180" s="215">
        <f>P181</f>
        <v>0</v>
      </c>
      <c r="Q180" s="214"/>
      <c r="R180" s="215">
        <f>R181</f>
        <v>0</v>
      </c>
      <c r="S180" s="214"/>
      <c r="T180" s="216">
        <f>T181</f>
        <v>0</v>
      </c>
      <c r="AR180" s="217" t="s">
        <v>84</v>
      </c>
      <c r="AT180" s="218" t="s">
        <v>75</v>
      </c>
      <c r="AU180" s="218" t="s">
        <v>84</v>
      </c>
      <c r="AY180" s="217" t="s">
        <v>136</v>
      </c>
      <c r="BK180" s="219">
        <f>BK181</f>
        <v>0</v>
      </c>
    </row>
    <row r="181" s="1" customFormat="1" ht="25.5" customHeight="1">
      <c r="B181" s="47"/>
      <c r="C181" s="222" t="s">
        <v>535</v>
      </c>
      <c r="D181" s="222" t="s">
        <v>138</v>
      </c>
      <c r="E181" s="223" t="s">
        <v>1531</v>
      </c>
      <c r="F181" s="224" t="s">
        <v>1532</v>
      </c>
      <c r="G181" s="225" t="s">
        <v>174</v>
      </c>
      <c r="H181" s="226">
        <v>55.470999999999997</v>
      </c>
      <c r="I181" s="227"/>
      <c r="J181" s="228">
        <f>ROUND(I181*H181,2)</f>
        <v>0</v>
      </c>
      <c r="K181" s="224" t="s">
        <v>142</v>
      </c>
      <c r="L181" s="73"/>
      <c r="M181" s="229" t="s">
        <v>31</v>
      </c>
      <c r="N181" s="230" t="s">
        <v>47</v>
      </c>
      <c r="O181" s="48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AR181" s="24" t="s">
        <v>143</v>
      </c>
      <c r="AT181" s="24" t="s">
        <v>138</v>
      </c>
      <c r="AU181" s="24" t="s">
        <v>87</v>
      </c>
      <c r="AY181" s="24" t="s">
        <v>136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24" t="s">
        <v>84</v>
      </c>
      <c r="BK181" s="233">
        <f>ROUND(I181*H181,2)</f>
        <v>0</v>
      </c>
      <c r="BL181" s="24" t="s">
        <v>143</v>
      </c>
      <c r="BM181" s="24" t="s">
        <v>1533</v>
      </c>
    </row>
    <row r="182" s="10" customFormat="1" ht="37.44" customHeight="1">
      <c r="B182" s="206"/>
      <c r="C182" s="207"/>
      <c r="D182" s="208" t="s">
        <v>75</v>
      </c>
      <c r="E182" s="209" t="s">
        <v>442</v>
      </c>
      <c r="F182" s="209" t="s">
        <v>1534</v>
      </c>
      <c r="G182" s="207"/>
      <c r="H182" s="207"/>
      <c r="I182" s="210"/>
      <c r="J182" s="211">
        <f>BK182</f>
        <v>0</v>
      </c>
      <c r="K182" s="207"/>
      <c r="L182" s="212"/>
      <c r="M182" s="213"/>
      <c r="N182" s="214"/>
      <c r="O182" s="214"/>
      <c r="P182" s="215">
        <f>P183</f>
        <v>0</v>
      </c>
      <c r="Q182" s="214"/>
      <c r="R182" s="215">
        <f>R183</f>
        <v>0.058099999999999999</v>
      </c>
      <c r="S182" s="214"/>
      <c r="T182" s="216">
        <f>T183</f>
        <v>0</v>
      </c>
      <c r="AR182" s="217" t="s">
        <v>154</v>
      </c>
      <c r="AT182" s="218" t="s">
        <v>75</v>
      </c>
      <c r="AU182" s="218" t="s">
        <v>76</v>
      </c>
      <c r="AY182" s="217" t="s">
        <v>136</v>
      </c>
      <c r="BK182" s="219">
        <f>BK183</f>
        <v>0</v>
      </c>
    </row>
    <row r="183" s="10" customFormat="1" ht="19.92" customHeight="1">
      <c r="B183" s="206"/>
      <c r="C183" s="207"/>
      <c r="D183" s="208" t="s">
        <v>75</v>
      </c>
      <c r="E183" s="220" t="s">
        <v>1535</v>
      </c>
      <c r="F183" s="220" t="s">
        <v>1536</v>
      </c>
      <c r="G183" s="207"/>
      <c r="H183" s="207"/>
      <c r="I183" s="210"/>
      <c r="J183" s="221">
        <f>BK183</f>
        <v>0</v>
      </c>
      <c r="K183" s="207"/>
      <c r="L183" s="212"/>
      <c r="M183" s="213"/>
      <c r="N183" s="214"/>
      <c r="O183" s="214"/>
      <c r="P183" s="215">
        <f>SUM(P184:P186)</f>
        <v>0</v>
      </c>
      <c r="Q183" s="214"/>
      <c r="R183" s="215">
        <f>SUM(R184:R186)</f>
        <v>0.058099999999999999</v>
      </c>
      <c r="S183" s="214"/>
      <c r="T183" s="216">
        <f>SUM(T184:T186)</f>
        <v>0</v>
      </c>
      <c r="AR183" s="217" t="s">
        <v>154</v>
      </c>
      <c r="AT183" s="218" t="s">
        <v>75</v>
      </c>
      <c r="AU183" s="218" t="s">
        <v>84</v>
      </c>
      <c r="AY183" s="217" t="s">
        <v>136</v>
      </c>
      <c r="BK183" s="219">
        <f>SUM(BK184:BK186)</f>
        <v>0</v>
      </c>
    </row>
    <row r="184" s="1" customFormat="1" ht="16.5" customHeight="1">
      <c r="B184" s="47"/>
      <c r="C184" s="222" t="s">
        <v>543</v>
      </c>
      <c r="D184" s="222" t="s">
        <v>138</v>
      </c>
      <c r="E184" s="223" t="s">
        <v>1537</v>
      </c>
      <c r="F184" s="224" t="s">
        <v>1538</v>
      </c>
      <c r="G184" s="225" t="s">
        <v>202</v>
      </c>
      <c r="H184" s="226">
        <v>2</v>
      </c>
      <c r="I184" s="227"/>
      <c r="J184" s="228">
        <f>ROUND(I184*H184,2)</f>
        <v>0</v>
      </c>
      <c r="K184" s="224" t="s">
        <v>142</v>
      </c>
      <c r="L184" s="73"/>
      <c r="M184" s="229" t="s">
        <v>31</v>
      </c>
      <c r="N184" s="230" t="s">
        <v>47</v>
      </c>
      <c r="O184" s="48"/>
      <c r="P184" s="231">
        <f>O184*H184</f>
        <v>0</v>
      </c>
      <c r="Q184" s="231">
        <v>0.015970000000000002</v>
      </c>
      <c r="R184" s="231">
        <f>Q184*H184</f>
        <v>0.031940000000000003</v>
      </c>
      <c r="S184" s="231">
        <v>0</v>
      </c>
      <c r="T184" s="232">
        <f>S184*H184</f>
        <v>0</v>
      </c>
      <c r="AR184" s="24" t="s">
        <v>700</v>
      </c>
      <c r="AT184" s="24" t="s">
        <v>138</v>
      </c>
      <c r="AU184" s="24" t="s">
        <v>87</v>
      </c>
      <c r="AY184" s="24" t="s">
        <v>136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24" t="s">
        <v>84</v>
      </c>
      <c r="BK184" s="233">
        <f>ROUND(I184*H184,2)</f>
        <v>0</v>
      </c>
      <c r="BL184" s="24" t="s">
        <v>700</v>
      </c>
      <c r="BM184" s="24" t="s">
        <v>1539</v>
      </c>
    </row>
    <row r="185" s="1" customFormat="1">
      <c r="B185" s="47"/>
      <c r="C185" s="75"/>
      <c r="D185" s="236" t="s">
        <v>151</v>
      </c>
      <c r="E185" s="75"/>
      <c r="F185" s="246" t="s">
        <v>1540</v>
      </c>
      <c r="G185" s="75"/>
      <c r="H185" s="75"/>
      <c r="I185" s="192"/>
      <c r="J185" s="75"/>
      <c r="K185" s="75"/>
      <c r="L185" s="73"/>
      <c r="M185" s="247"/>
      <c r="N185" s="48"/>
      <c r="O185" s="48"/>
      <c r="P185" s="48"/>
      <c r="Q185" s="48"/>
      <c r="R185" s="48"/>
      <c r="S185" s="48"/>
      <c r="T185" s="96"/>
      <c r="AT185" s="24" t="s">
        <v>151</v>
      </c>
      <c r="AU185" s="24" t="s">
        <v>87</v>
      </c>
    </row>
    <row r="186" s="1" customFormat="1" ht="16.5" customHeight="1">
      <c r="B186" s="47"/>
      <c r="C186" s="222" t="s">
        <v>551</v>
      </c>
      <c r="D186" s="222" t="s">
        <v>138</v>
      </c>
      <c r="E186" s="223" t="s">
        <v>1541</v>
      </c>
      <c r="F186" s="224" t="s">
        <v>1542</v>
      </c>
      <c r="G186" s="225" t="s">
        <v>202</v>
      </c>
      <c r="H186" s="226">
        <v>2</v>
      </c>
      <c r="I186" s="227"/>
      <c r="J186" s="228">
        <f>ROUND(I186*H186,2)</f>
        <v>0</v>
      </c>
      <c r="K186" s="224" t="s">
        <v>142</v>
      </c>
      <c r="L186" s="73"/>
      <c r="M186" s="229" t="s">
        <v>31</v>
      </c>
      <c r="N186" s="230" t="s">
        <v>47</v>
      </c>
      <c r="O186" s="48"/>
      <c r="P186" s="231">
        <f>O186*H186</f>
        <v>0</v>
      </c>
      <c r="Q186" s="231">
        <v>0.01308</v>
      </c>
      <c r="R186" s="231">
        <f>Q186*H186</f>
        <v>0.026159999999999999</v>
      </c>
      <c r="S186" s="231">
        <v>0</v>
      </c>
      <c r="T186" s="232">
        <f>S186*H186</f>
        <v>0</v>
      </c>
      <c r="AR186" s="24" t="s">
        <v>700</v>
      </c>
      <c r="AT186" s="24" t="s">
        <v>138</v>
      </c>
      <c r="AU186" s="24" t="s">
        <v>87</v>
      </c>
      <c r="AY186" s="24" t="s">
        <v>136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24" t="s">
        <v>84</v>
      </c>
      <c r="BK186" s="233">
        <f>ROUND(I186*H186,2)</f>
        <v>0</v>
      </c>
      <c r="BL186" s="24" t="s">
        <v>700</v>
      </c>
      <c r="BM186" s="24" t="s">
        <v>1543</v>
      </c>
    </row>
    <row r="187" s="10" customFormat="1" ht="37.44" customHeight="1">
      <c r="B187" s="206"/>
      <c r="C187" s="207"/>
      <c r="D187" s="208" t="s">
        <v>75</v>
      </c>
      <c r="E187" s="209" t="s">
        <v>242</v>
      </c>
      <c r="F187" s="209" t="s">
        <v>243</v>
      </c>
      <c r="G187" s="207"/>
      <c r="H187" s="207"/>
      <c r="I187" s="210"/>
      <c r="J187" s="211">
        <f>BK187</f>
        <v>0</v>
      </c>
      <c r="K187" s="207"/>
      <c r="L187" s="212"/>
      <c r="M187" s="213"/>
      <c r="N187" s="214"/>
      <c r="O187" s="214"/>
      <c r="P187" s="215">
        <f>P188</f>
        <v>0</v>
      </c>
      <c r="Q187" s="214"/>
      <c r="R187" s="215">
        <f>R188</f>
        <v>0</v>
      </c>
      <c r="S187" s="214"/>
      <c r="T187" s="216">
        <f>T188</f>
        <v>0</v>
      </c>
      <c r="AR187" s="217" t="s">
        <v>165</v>
      </c>
      <c r="AT187" s="218" t="s">
        <v>75</v>
      </c>
      <c r="AU187" s="218" t="s">
        <v>76</v>
      </c>
      <c r="AY187" s="217" t="s">
        <v>136</v>
      </c>
      <c r="BK187" s="219">
        <f>BK188</f>
        <v>0</v>
      </c>
    </row>
    <row r="188" s="10" customFormat="1" ht="19.92" customHeight="1">
      <c r="B188" s="206"/>
      <c r="C188" s="207"/>
      <c r="D188" s="208" t="s">
        <v>75</v>
      </c>
      <c r="E188" s="220" t="s">
        <v>1318</v>
      </c>
      <c r="F188" s="220" t="s">
        <v>1319</v>
      </c>
      <c r="G188" s="207"/>
      <c r="H188" s="207"/>
      <c r="I188" s="210"/>
      <c r="J188" s="221">
        <f>BK188</f>
        <v>0</v>
      </c>
      <c r="K188" s="207"/>
      <c r="L188" s="212"/>
      <c r="M188" s="213"/>
      <c r="N188" s="214"/>
      <c r="O188" s="214"/>
      <c r="P188" s="215">
        <f>SUM(P189:P190)</f>
        <v>0</v>
      </c>
      <c r="Q188" s="214"/>
      <c r="R188" s="215">
        <f>SUM(R189:R190)</f>
        <v>0</v>
      </c>
      <c r="S188" s="214"/>
      <c r="T188" s="216">
        <f>SUM(T189:T190)</f>
        <v>0</v>
      </c>
      <c r="AR188" s="217" t="s">
        <v>165</v>
      </c>
      <c r="AT188" s="218" t="s">
        <v>75</v>
      </c>
      <c r="AU188" s="218" t="s">
        <v>84</v>
      </c>
      <c r="AY188" s="217" t="s">
        <v>136</v>
      </c>
      <c r="BK188" s="219">
        <f>SUM(BK189:BK190)</f>
        <v>0</v>
      </c>
    </row>
    <row r="189" s="1" customFormat="1" ht="16.5" customHeight="1">
      <c r="B189" s="47"/>
      <c r="C189" s="222" t="s">
        <v>555</v>
      </c>
      <c r="D189" s="222" t="s">
        <v>138</v>
      </c>
      <c r="E189" s="223" t="s">
        <v>1544</v>
      </c>
      <c r="F189" s="224" t="s">
        <v>1545</v>
      </c>
      <c r="G189" s="225" t="s">
        <v>247</v>
      </c>
      <c r="H189" s="226">
        <v>1</v>
      </c>
      <c r="I189" s="227"/>
      <c r="J189" s="228">
        <f>ROUND(I189*H189,2)</f>
        <v>0</v>
      </c>
      <c r="K189" s="224" t="s">
        <v>1508</v>
      </c>
      <c r="L189" s="73"/>
      <c r="M189" s="229" t="s">
        <v>31</v>
      </c>
      <c r="N189" s="230" t="s">
        <v>47</v>
      </c>
      <c r="O189" s="48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AR189" s="24" t="s">
        <v>248</v>
      </c>
      <c r="AT189" s="24" t="s">
        <v>138</v>
      </c>
      <c r="AU189" s="24" t="s">
        <v>87</v>
      </c>
      <c r="AY189" s="24" t="s">
        <v>136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24" t="s">
        <v>84</v>
      </c>
      <c r="BK189" s="233">
        <f>ROUND(I189*H189,2)</f>
        <v>0</v>
      </c>
      <c r="BL189" s="24" t="s">
        <v>248</v>
      </c>
      <c r="BM189" s="24" t="s">
        <v>1546</v>
      </c>
    </row>
    <row r="190" s="1" customFormat="1">
      <c r="B190" s="47"/>
      <c r="C190" s="75"/>
      <c r="D190" s="236" t="s">
        <v>151</v>
      </c>
      <c r="E190" s="75"/>
      <c r="F190" s="246" t="s">
        <v>1547</v>
      </c>
      <c r="G190" s="75"/>
      <c r="H190" s="75"/>
      <c r="I190" s="192"/>
      <c r="J190" s="75"/>
      <c r="K190" s="75"/>
      <c r="L190" s="73"/>
      <c r="M190" s="262"/>
      <c r="N190" s="263"/>
      <c r="O190" s="263"/>
      <c r="P190" s="263"/>
      <c r="Q190" s="263"/>
      <c r="R190" s="263"/>
      <c r="S190" s="263"/>
      <c r="T190" s="264"/>
      <c r="AT190" s="24" t="s">
        <v>151</v>
      </c>
      <c r="AU190" s="24" t="s">
        <v>87</v>
      </c>
    </row>
    <row r="191" s="1" customFormat="1" ht="6.96" customHeight="1">
      <c r="B191" s="68"/>
      <c r="C191" s="69"/>
      <c r="D191" s="69"/>
      <c r="E191" s="69"/>
      <c r="F191" s="69"/>
      <c r="G191" s="69"/>
      <c r="H191" s="69"/>
      <c r="I191" s="167"/>
      <c r="J191" s="69"/>
      <c r="K191" s="69"/>
      <c r="L191" s="73"/>
    </row>
  </sheetData>
  <sheetProtection sheet="1" autoFilter="0" formatColumns="0" formatRows="0" objects="1" scenarios="1" spinCount="100000" saltValue="2WzG/1zVFD6M5KHRsPF4M/clR2JY0ZtndE5aWbpyP+oEQPP3NDLWeMrDsCFm4hjev0b/G+7pcLKWvu2F249ZlQ==" hashValue="Pqd5Um5rF7qbTgJc400Va9Gl+61gxUbKDmbFJwkQ5uPuIkFiZbniZ9nj/XWz6ZBsp2jfpSJockDpCiuZVYs82g==" algorithmName="SHA-512" password="CC35"/>
  <autoFilter ref="C88:K190"/>
  <mergeCells count="10">
    <mergeCell ref="E7:H7"/>
    <mergeCell ref="E9:H9"/>
    <mergeCell ref="E24:H24"/>
    <mergeCell ref="E45:H45"/>
    <mergeCell ref="E47:H47"/>
    <mergeCell ref="J51:J52"/>
    <mergeCell ref="E79:H79"/>
    <mergeCell ref="E81:H81"/>
    <mergeCell ref="G1:H1"/>
    <mergeCell ref="L2:V2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7" customWidth="1"/>
    <col min="2" max="2" width="1.664063" style="297" customWidth="1"/>
    <col min="3" max="4" width="5" style="297" customWidth="1"/>
    <col min="5" max="5" width="11.67" style="297" customWidth="1"/>
    <col min="6" max="6" width="9.17" style="297" customWidth="1"/>
    <col min="7" max="7" width="5" style="297" customWidth="1"/>
    <col min="8" max="8" width="77.83" style="297" customWidth="1"/>
    <col min="9" max="10" width="20" style="297" customWidth="1"/>
    <col min="11" max="11" width="1.664063" style="297" customWidth="1"/>
  </cols>
  <sheetData>
    <row r="1" ht="37.5" customHeight="1"/>
    <row r="2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5" customFormat="1" ht="45" customHeight="1">
      <c r="B3" s="301"/>
      <c r="C3" s="302" t="s">
        <v>1548</v>
      </c>
      <c r="D3" s="302"/>
      <c r="E3" s="302"/>
      <c r="F3" s="302"/>
      <c r="G3" s="302"/>
      <c r="H3" s="302"/>
      <c r="I3" s="302"/>
      <c r="J3" s="302"/>
      <c r="K3" s="303"/>
    </row>
    <row r="4" ht="25.5" customHeight="1">
      <c r="B4" s="304"/>
      <c r="C4" s="305" t="s">
        <v>1549</v>
      </c>
      <c r="D4" s="305"/>
      <c r="E4" s="305"/>
      <c r="F4" s="305"/>
      <c r="G4" s="305"/>
      <c r="H4" s="305"/>
      <c r="I4" s="305"/>
      <c r="J4" s="305"/>
      <c r="K4" s="306"/>
    </row>
    <row r="5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ht="15" customHeight="1">
      <c r="B6" s="304"/>
      <c r="C6" s="308" t="s">
        <v>1550</v>
      </c>
      <c r="D6" s="308"/>
      <c r="E6" s="308"/>
      <c r="F6" s="308"/>
      <c r="G6" s="308"/>
      <c r="H6" s="308"/>
      <c r="I6" s="308"/>
      <c r="J6" s="308"/>
      <c r="K6" s="306"/>
    </row>
    <row r="7" ht="15" customHeight="1">
      <c r="B7" s="309"/>
      <c r="C7" s="308" t="s">
        <v>1551</v>
      </c>
      <c r="D7" s="308"/>
      <c r="E7" s="308"/>
      <c r="F7" s="308"/>
      <c r="G7" s="308"/>
      <c r="H7" s="308"/>
      <c r="I7" s="308"/>
      <c r="J7" s="308"/>
      <c r="K7" s="306"/>
    </row>
    <row r="8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ht="15" customHeight="1">
      <c r="B9" s="309"/>
      <c r="C9" s="308" t="s">
        <v>1552</v>
      </c>
      <c r="D9" s="308"/>
      <c r="E9" s="308"/>
      <c r="F9" s="308"/>
      <c r="G9" s="308"/>
      <c r="H9" s="308"/>
      <c r="I9" s="308"/>
      <c r="J9" s="308"/>
      <c r="K9" s="306"/>
    </row>
    <row r="10" ht="15" customHeight="1">
      <c r="B10" s="309"/>
      <c r="C10" s="308"/>
      <c r="D10" s="308" t="s">
        <v>1553</v>
      </c>
      <c r="E10" s="308"/>
      <c r="F10" s="308"/>
      <c r="G10" s="308"/>
      <c r="H10" s="308"/>
      <c r="I10" s="308"/>
      <c r="J10" s="308"/>
      <c r="K10" s="306"/>
    </row>
    <row r="11" ht="15" customHeight="1">
      <c r="B11" s="309"/>
      <c r="C11" s="310"/>
      <c r="D11" s="308" t="s">
        <v>1554</v>
      </c>
      <c r="E11" s="308"/>
      <c r="F11" s="308"/>
      <c r="G11" s="308"/>
      <c r="H11" s="308"/>
      <c r="I11" s="308"/>
      <c r="J11" s="308"/>
      <c r="K11" s="306"/>
    </row>
    <row r="12" ht="12.75" customHeight="1">
      <c r="B12" s="309"/>
      <c r="C12" s="310"/>
      <c r="D12" s="310"/>
      <c r="E12" s="310"/>
      <c r="F12" s="310"/>
      <c r="G12" s="310"/>
      <c r="H12" s="310"/>
      <c r="I12" s="310"/>
      <c r="J12" s="310"/>
      <c r="K12" s="306"/>
    </row>
    <row r="13" ht="15" customHeight="1">
      <c r="B13" s="309"/>
      <c r="C13" s="310"/>
      <c r="D13" s="308" t="s">
        <v>1555</v>
      </c>
      <c r="E13" s="308"/>
      <c r="F13" s="308"/>
      <c r="G13" s="308"/>
      <c r="H13" s="308"/>
      <c r="I13" s="308"/>
      <c r="J13" s="308"/>
      <c r="K13" s="306"/>
    </row>
    <row r="14" ht="15" customHeight="1">
      <c r="B14" s="309"/>
      <c r="C14" s="310"/>
      <c r="D14" s="308" t="s">
        <v>1556</v>
      </c>
      <c r="E14" s="308"/>
      <c r="F14" s="308"/>
      <c r="G14" s="308"/>
      <c r="H14" s="308"/>
      <c r="I14" s="308"/>
      <c r="J14" s="308"/>
      <c r="K14" s="306"/>
    </row>
    <row r="15" ht="15" customHeight="1">
      <c r="B15" s="309"/>
      <c r="C15" s="310"/>
      <c r="D15" s="308" t="s">
        <v>1557</v>
      </c>
      <c r="E15" s="308"/>
      <c r="F15" s="308"/>
      <c r="G15" s="308"/>
      <c r="H15" s="308"/>
      <c r="I15" s="308"/>
      <c r="J15" s="308"/>
      <c r="K15" s="306"/>
    </row>
    <row r="16" ht="15" customHeight="1">
      <c r="B16" s="309"/>
      <c r="C16" s="310"/>
      <c r="D16" s="310"/>
      <c r="E16" s="311" t="s">
        <v>83</v>
      </c>
      <c r="F16" s="308" t="s">
        <v>1558</v>
      </c>
      <c r="G16" s="308"/>
      <c r="H16" s="308"/>
      <c r="I16" s="308"/>
      <c r="J16" s="308"/>
      <c r="K16" s="306"/>
    </row>
    <row r="17" ht="15" customHeight="1">
      <c r="B17" s="309"/>
      <c r="C17" s="310"/>
      <c r="D17" s="310"/>
      <c r="E17" s="311" t="s">
        <v>1559</v>
      </c>
      <c r="F17" s="308" t="s">
        <v>1560</v>
      </c>
      <c r="G17" s="308"/>
      <c r="H17" s="308"/>
      <c r="I17" s="308"/>
      <c r="J17" s="308"/>
      <c r="K17" s="306"/>
    </row>
    <row r="18" ht="15" customHeight="1">
      <c r="B18" s="309"/>
      <c r="C18" s="310"/>
      <c r="D18" s="310"/>
      <c r="E18" s="311" t="s">
        <v>1561</v>
      </c>
      <c r="F18" s="308" t="s">
        <v>1562</v>
      </c>
      <c r="G18" s="308"/>
      <c r="H18" s="308"/>
      <c r="I18" s="308"/>
      <c r="J18" s="308"/>
      <c r="K18" s="306"/>
    </row>
    <row r="19" ht="15" customHeight="1">
      <c r="B19" s="309"/>
      <c r="C19" s="310"/>
      <c r="D19" s="310"/>
      <c r="E19" s="311" t="s">
        <v>1563</v>
      </c>
      <c r="F19" s="308" t="s">
        <v>1564</v>
      </c>
      <c r="G19" s="308"/>
      <c r="H19" s="308"/>
      <c r="I19" s="308"/>
      <c r="J19" s="308"/>
      <c r="K19" s="306"/>
    </row>
    <row r="20" ht="15" customHeight="1">
      <c r="B20" s="309"/>
      <c r="C20" s="310"/>
      <c r="D20" s="310"/>
      <c r="E20" s="311" t="s">
        <v>1565</v>
      </c>
      <c r="F20" s="308" t="s">
        <v>1566</v>
      </c>
      <c r="G20" s="308"/>
      <c r="H20" s="308"/>
      <c r="I20" s="308"/>
      <c r="J20" s="308"/>
      <c r="K20" s="306"/>
    </row>
    <row r="21" ht="15" customHeight="1">
      <c r="B21" s="309"/>
      <c r="C21" s="310"/>
      <c r="D21" s="310"/>
      <c r="E21" s="311" t="s">
        <v>1567</v>
      </c>
      <c r="F21" s="308" t="s">
        <v>1568</v>
      </c>
      <c r="G21" s="308"/>
      <c r="H21" s="308"/>
      <c r="I21" s="308"/>
      <c r="J21" s="308"/>
      <c r="K21" s="306"/>
    </row>
    <row r="22" ht="12.75" customHeight="1">
      <c r="B22" s="309"/>
      <c r="C22" s="310"/>
      <c r="D22" s="310"/>
      <c r="E22" s="310"/>
      <c r="F22" s="310"/>
      <c r="G22" s="310"/>
      <c r="H22" s="310"/>
      <c r="I22" s="310"/>
      <c r="J22" s="310"/>
      <c r="K22" s="306"/>
    </row>
    <row r="23" ht="15" customHeight="1">
      <c r="B23" s="309"/>
      <c r="C23" s="308" t="s">
        <v>1569</v>
      </c>
      <c r="D23" s="308"/>
      <c r="E23" s="308"/>
      <c r="F23" s="308"/>
      <c r="G23" s="308"/>
      <c r="H23" s="308"/>
      <c r="I23" s="308"/>
      <c r="J23" s="308"/>
      <c r="K23" s="306"/>
    </row>
    <row r="24" ht="15" customHeight="1">
      <c r="B24" s="309"/>
      <c r="C24" s="308" t="s">
        <v>1570</v>
      </c>
      <c r="D24" s="308"/>
      <c r="E24" s="308"/>
      <c r="F24" s="308"/>
      <c r="G24" s="308"/>
      <c r="H24" s="308"/>
      <c r="I24" s="308"/>
      <c r="J24" s="308"/>
      <c r="K24" s="306"/>
    </row>
    <row r="25" ht="15" customHeight="1">
      <c r="B25" s="309"/>
      <c r="C25" s="308"/>
      <c r="D25" s="308" t="s">
        <v>1571</v>
      </c>
      <c r="E25" s="308"/>
      <c r="F25" s="308"/>
      <c r="G25" s="308"/>
      <c r="H25" s="308"/>
      <c r="I25" s="308"/>
      <c r="J25" s="308"/>
      <c r="K25" s="306"/>
    </row>
    <row r="26" ht="15" customHeight="1">
      <c r="B26" s="309"/>
      <c r="C26" s="310"/>
      <c r="D26" s="308" t="s">
        <v>1572</v>
      </c>
      <c r="E26" s="308"/>
      <c r="F26" s="308"/>
      <c r="G26" s="308"/>
      <c r="H26" s="308"/>
      <c r="I26" s="308"/>
      <c r="J26" s="308"/>
      <c r="K26" s="306"/>
    </row>
    <row r="27" ht="12.75" customHeight="1">
      <c r="B27" s="309"/>
      <c r="C27" s="310"/>
      <c r="D27" s="310"/>
      <c r="E27" s="310"/>
      <c r="F27" s="310"/>
      <c r="G27" s="310"/>
      <c r="H27" s="310"/>
      <c r="I27" s="310"/>
      <c r="J27" s="310"/>
      <c r="K27" s="306"/>
    </row>
    <row r="28" ht="15" customHeight="1">
      <c r="B28" s="309"/>
      <c r="C28" s="310"/>
      <c r="D28" s="308" t="s">
        <v>1573</v>
      </c>
      <c r="E28" s="308"/>
      <c r="F28" s="308"/>
      <c r="G28" s="308"/>
      <c r="H28" s="308"/>
      <c r="I28" s="308"/>
      <c r="J28" s="308"/>
      <c r="K28" s="306"/>
    </row>
    <row r="29" ht="15" customHeight="1">
      <c r="B29" s="309"/>
      <c r="C29" s="310"/>
      <c r="D29" s="308" t="s">
        <v>1574</v>
      </c>
      <c r="E29" s="308"/>
      <c r="F29" s="308"/>
      <c r="G29" s="308"/>
      <c r="H29" s="308"/>
      <c r="I29" s="308"/>
      <c r="J29" s="308"/>
      <c r="K29" s="306"/>
    </row>
    <row r="30" ht="12.75" customHeight="1">
      <c r="B30" s="309"/>
      <c r="C30" s="310"/>
      <c r="D30" s="310"/>
      <c r="E30" s="310"/>
      <c r="F30" s="310"/>
      <c r="G30" s="310"/>
      <c r="H30" s="310"/>
      <c r="I30" s="310"/>
      <c r="J30" s="310"/>
      <c r="K30" s="306"/>
    </row>
    <row r="31" ht="15" customHeight="1">
      <c r="B31" s="309"/>
      <c r="C31" s="310"/>
      <c r="D31" s="308" t="s">
        <v>1575</v>
      </c>
      <c r="E31" s="308"/>
      <c r="F31" s="308"/>
      <c r="G31" s="308"/>
      <c r="H31" s="308"/>
      <c r="I31" s="308"/>
      <c r="J31" s="308"/>
      <c r="K31" s="306"/>
    </row>
    <row r="32" ht="15" customHeight="1">
      <c r="B32" s="309"/>
      <c r="C32" s="310"/>
      <c r="D32" s="308" t="s">
        <v>1576</v>
      </c>
      <c r="E32" s="308"/>
      <c r="F32" s="308"/>
      <c r="G32" s="308"/>
      <c r="H32" s="308"/>
      <c r="I32" s="308"/>
      <c r="J32" s="308"/>
      <c r="K32" s="306"/>
    </row>
    <row r="33" ht="15" customHeight="1">
      <c r="B33" s="309"/>
      <c r="C33" s="310"/>
      <c r="D33" s="308" t="s">
        <v>1577</v>
      </c>
      <c r="E33" s="308"/>
      <c r="F33" s="308"/>
      <c r="G33" s="308"/>
      <c r="H33" s="308"/>
      <c r="I33" s="308"/>
      <c r="J33" s="308"/>
      <c r="K33" s="306"/>
    </row>
    <row r="34" ht="15" customHeight="1">
      <c r="B34" s="309"/>
      <c r="C34" s="310"/>
      <c r="D34" s="308"/>
      <c r="E34" s="312" t="s">
        <v>121</v>
      </c>
      <c r="F34" s="308"/>
      <c r="G34" s="308" t="s">
        <v>1578</v>
      </c>
      <c r="H34" s="308"/>
      <c r="I34" s="308"/>
      <c r="J34" s="308"/>
      <c r="K34" s="306"/>
    </row>
    <row r="35" ht="30.75" customHeight="1">
      <c r="B35" s="309"/>
      <c r="C35" s="310"/>
      <c r="D35" s="308"/>
      <c r="E35" s="312" t="s">
        <v>1579</v>
      </c>
      <c r="F35" s="308"/>
      <c r="G35" s="308" t="s">
        <v>1580</v>
      </c>
      <c r="H35" s="308"/>
      <c r="I35" s="308"/>
      <c r="J35" s="308"/>
      <c r="K35" s="306"/>
    </row>
    <row r="36" ht="15" customHeight="1">
      <c r="B36" s="309"/>
      <c r="C36" s="310"/>
      <c r="D36" s="308"/>
      <c r="E36" s="312" t="s">
        <v>57</v>
      </c>
      <c r="F36" s="308"/>
      <c r="G36" s="308" t="s">
        <v>1581</v>
      </c>
      <c r="H36" s="308"/>
      <c r="I36" s="308"/>
      <c r="J36" s="308"/>
      <c r="K36" s="306"/>
    </row>
    <row r="37" ht="15" customHeight="1">
      <c r="B37" s="309"/>
      <c r="C37" s="310"/>
      <c r="D37" s="308"/>
      <c r="E37" s="312" t="s">
        <v>122</v>
      </c>
      <c r="F37" s="308"/>
      <c r="G37" s="308" t="s">
        <v>1582</v>
      </c>
      <c r="H37" s="308"/>
      <c r="I37" s="308"/>
      <c r="J37" s="308"/>
      <c r="K37" s="306"/>
    </row>
    <row r="38" ht="15" customHeight="1">
      <c r="B38" s="309"/>
      <c r="C38" s="310"/>
      <c r="D38" s="308"/>
      <c r="E38" s="312" t="s">
        <v>123</v>
      </c>
      <c r="F38" s="308"/>
      <c r="G38" s="308" t="s">
        <v>1583</v>
      </c>
      <c r="H38" s="308"/>
      <c r="I38" s="308"/>
      <c r="J38" s="308"/>
      <c r="K38" s="306"/>
    </row>
    <row r="39" ht="15" customHeight="1">
      <c r="B39" s="309"/>
      <c r="C39" s="310"/>
      <c r="D39" s="308"/>
      <c r="E39" s="312" t="s">
        <v>124</v>
      </c>
      <c r="F39" s="308"/>
      <c r="G39" s="308" t="s">
        <v>1584</v>
      </c>
      <c r="H39" s="308"/>
      <c r="I39" s="308"/>
      <c r="J39" s="308"/>
      <c r="K39" s="306"/>
    </row>
    <row r="40" ht="15" customHeight="1">
      <c r="B40" s="309"/>
      <c r="C40" s="310"/>
      <c r="D40" s="308"/>
      <c r="E40" s="312" t="s">
        <v>1585</v>
      </c>
      <c r="F40" s="308"/>
      <c r="G40" s="308" t="s">
        <v>1586</v>
      </c>
      <c r="H40" s="308"/>
      <c r="I40" s="308"/>
      <c r="J40" s="308"/>
      <c r="K40" s="306"/>
    </row>
    <row r="41" ht="15" customHeight="1">
      <c r="B41" s="309"/>
      <c r="C41" s="310"/>
      <c r="D41" s="308"/>
      <c r="E41" s="312"/>
      <c r="F41" s="308"/>
      <c r="G41" s="308" t="s">
        <v>1587</v>
      </c>
      <c r="H41" s="308"/>
      <c r="I41" s="308"/>
      <c r="J41" s="308"/>
      <c r="K41" s="306"/>
    </row>
    <row r="42" ht="15" customHeight="1">
      <c r="B42" s="309"/>
      <c r="C42" s="310"/>
      <c r="D42" s="308"/>
      <c r="E42" s="312" t="s">
        <v>1588</v>
      </c>
      <c r="F42" s="308"/>
      <c r="G42" s="308" t="s">
        <v>1589</v>
      </c>
      <c r="H42" s="308"/>
      <c r="I42" s="308"/>
      <c r="J42" s="308"/>
      <c r="K42" s="306"/>
    </row>
    <row r="43" ht="15" customHeight="1">
      <c r="B43" s="309"/>
      <c r="C43" s="310"/>
      <c r="D43" s="308"/>
      <c r="E43" s="312" t="s">
        <v>126</v>
      </c>
      <c r="F43" s="308"/>
      <c r="G43" s="308" t="s">
        <v>1590</v>
      </c>
      <c r="H43" s="308"/>
      <c r="I43" s="308"/>
      <c r="J43" s="308"/>
      <c r="K43" s="306"/>
    </row>
    <row r="44" ht="12.75" customHeight="1">
      <c r="B44" s="309"/>
      <c r="C44" s="310"/>
      <c r="D44" s="308"/>
      <c r="E44" s="308"/>
      <c r="F44" s="308"/>
      <c r="G44" s="308"/>
      <c r="H44" s="308"/>
      <c r="I44" s="308"/>
      <c r="J44" s="308"/>
      <c r="K44" s="306"/>
    </row>
    <row r="45" ht="15" customHeight="1">
      <c r="B45" s="309"/>
      <c r="C45" s="310"/>
      <c r="D45" s="308" t="s">
        <v>1591</v>
      </c>
      <c r="E45" s="308"/>
      <c r="F45" s="308"/>
      <c r="G45" s="308"/>
      <c r="H45" s="308"/>
      <c r="I45" s="308"/>
      <c r="J45" s="308"/>
      <c r="K45" s="306"/>
    </row>
    <row r="46" ht="15" customHeight="1">
      <c r="B46" s="309"/>
      <c r="C46" s="310"/>
      <c r="D46" s="310"/>
      <c r="E46" s="308" t="s">
        <v>1592</v>
      </c>
      <c r="F46" s="308"/>
      <c r="G46" s="308"/>
      <c r="H46" s="308"/>
      <c r="I46" s="308"/>
      <c r="J46" s="308"/>
      <c r="K46" s="306"/>
    </row>
    <row r="47" ht="15" customHeight="1">
      <c r="B47" s="309"/>
      <c r="C47" s="310"/>
      <c r="D47" s="310"/>
      <c r="E47" s="308" t="s">
        <v>1593</v>
      </c>
      <c r="F47" s="308"/>
      <c r="G47" s="308"/>
      <c r="H47" s="308"/>
      <c r="I47" s="308"/>
      <c r="J47" s="308"/>
      <c r="K47" s="306"/>
    </row>
    <row r="48" ht="15" customHeight="1">
      <c r="B48" s="309"/>
      <c r="C48" s="310"/>
      <c r="D48" s="310"/>
      <c r="E48" s="308" t="s">
        <v>1594</v>
      </c>
      <c r="F48" s="308"/>
      <c r="G48" s="308"/>
      <c r="H48" s="308"/>
      <c r="I48" s="308"/>
      <c r="J48" s="308"/>
      <c r="K48" s="306"/>
    </row>
    <row r="49" ht="15" customHeight="1">
      <c r="B49" s="309"/>
      <c r="C49" s="310"/>
      <c r="D49" s="308" t="s">
        <v>1595</v>
      </c>
      <c r="E49" s="308"/>
      <c r="F49" s="308"/>
      <c r="G49" s="308"/>
      <c r="H49" s="308"/>
      <c r="I49" s="308"/>
      <c r="J49" s="308"/>
      <c r="K49" s="306"/>
    </row>
    <row r="50" ht="25.5" customHeight="1">
      <c r="B50" s="304"/>
      <c r="C50" s="305" t="s">
        <v>1596</v>
      </c>
      <c r="D50" s="305"/>
      <c r="E50" s="305"/>
      <c r="F50" s="305"/>
      <c r="G50" s="305"/>
      <c r="H50" s="305"/>
      <c r="I50" s="305"/>
      <c r="J50" s="305"/>
      <c r="K50" s="306"/>
    </row>
    <row r="51" ht="5.25" customHeight="1">
      <c r="B51" s="304"/>
      <c r="C51" s="307"/>
      <c r="D51" s="307"/>
      <c r="E51" s="307"/>
      <c r="F51" s="307"/>
      <c r="G51" s="307"/>
      <c r="H51" s="307"/>
      <c r="I51" s="307"/>
      <c r="J51" s="307"/>
      <c r="K51" s="306"/>
    </row>
    <row r="52" ht="15" customHeight="1">
      <c r="B52" s="304"/>
      <c r="C52" s="308" t="s">
        <v>1597</v>
      </c>
      <c r="D52" s="308"/>
      <c r="E52" s="308"/>
      <c r="F52" s="308"/>
      <c r="G52" s="308"/>
      <c r="H52" s="308"/>
      <c r="I52" s="308"/>
      <c r="J52" s="308"/>
      <c r="K52" s="306"/>
    </row>
    <row r="53" ht="15" customHeight="1">
      <c r="B53" s="304"/>
      <c r="C53" s="308" t="s">
        <v>1598</v>
      </c>
      <c r="D53" s="308"/>
      <c r="E53" s="308"/>
      <c r="F53" s="308"/>
      <c r="G53" s="308"/>
      <c r="H53" s="308"/>
      <c r="I53" s="308"/>
      <c r="J53" s="308"/>
      <c r="K53" s="306"/>
    </row>
    <row r="54" ht="12.75" customHeight="1">
      <c r="B54" s="304"/>
      <c r="C54" s="308"/>
      <c r="D54" s="308"/>
      <c r="E54" s="308"/>
      <c r="F54" s="308"/>
      <c r="G54" s="308"/>
      <c r="H54" s="308"/>
      <c r="I54" s="308"/>
      <c r="J54" s="308"/>
      <c r="K54" s="306"/>
    </row>
    <row r="55" ht="15" customHeight="1">
      <c r="B55" s="304"/>
      <c r="C55" s="308" t="s">
        <v>1599</v>
      </c>
      <c r="D55" s="308"/>
      <c r="E55" s="308"/>
      <c r="F55" s="308"/>
      <c r="G55" s="308"/>
      <c r="H55" s="308"/>
      <c r="I55" s="308"/>
      <c r="J55" s="308"/>
      <c r="K55" s="306"/>
    </row>
    <row r="56" ht="15" customHeight="1">
      <c r="B56" s="304"/>
      <c r="C56" s="310"/>
      <c r="D56" s="308" t="s">
        <v>1600</v>
      </c>
      <c r="E56" s="308"/>
      <c r="F56" s="308"/>
      <c r="G56" s="308"/>
      <c r="H56" s="308"/>
      <c r="I56" s="308"/>
      <c r="J56" s="308"/>
      <c r="K56" s="306"/>
    </row>
    <row r="57" ht="15" customHeight="1">
      <c r="B57" s="304"/>
      <c r="C57" s="310"/>
      <c r="D57" s="308" t="s">
        <v>1601</v>
      </c>
      <c r="E57" s="308"/>
      <c r="F57" s="308"/>
      <c r="G57" s="308"/>
      <c r="H57" s="308"/>
      <c r="I57" s="308"/>
      <c r="J57" s="308"/>
      <c r="K57" s="306"/>
    </row>
    <row r="58" ht="15" customHeight="1">
      <c r="B58" s="304"/>
      <c r="C58" s="310"/>
      <c r="D58" s="308" t="s">
        <v>1602</v>
      </c>
      <c r="E58" s="308"/>
      <c r="F58" s="308"/>
      <c r="G58" s="308"/>
      <c r="H58" s="308"/>
      <c r="I58" s="308"/>
      <c r="J58" s="308"/>
      <c r="K58" s="306"/>
    </row>
    <row r="59" ht="15" customHeight="1">
      <c r="B59" s="304"/>
      <c r="C59" s="310"/>
      <c r="D59" s="308" t="s">
        <v>1603</v>
      </c>
      <c r="E59" s="308"/>
      <c r="F59" s="308"/>
      <c r="G59" s="308"/>
      <c r="H59" s="308"/>
      <c r="I59" s="308"/>
      <c r="J59" s="308"/>
      <c r="K59" s="306"/>
    </row>
    <row r="60" ht="15" customHeight="1">
      <c r="B60" s="304"/>
      <c r="C60" s="310"/>
      <c r="D60" s="313" t="s">
        <v>1604</v>
      </c>
      <c r="E60" s="313"/>
      <c r="F60" s="313"/>
      <c r="G60" s="313"/>
      <c r="H60" s="313"/>
      <c r="I60" s="313"/>
      <c r="J60" s="313"/>
      <c r="K60" s="306"/>
    </row>
    <row r="61" ht="15" customHeight="1">
      <c r="B61" s="304"/>
      <c r="C61" s="310"/>
      <c r="D61" s="308" t="s">
        <v>1605</v>
      </c>
      <c r="E61" s="308"/>
      <c r="F61" s="308"/>
      <c r="G61" s="308"/>
      <c r="H61" s="308"/>
      <c r="I61" s="308"/>
      <c r="J61" s="308"/>
      <c r="K61" s="306"/>
    </row>
    <row r="62" ht="12.75" customHeight="1">
      <c r="B62" s="304"/>
      <c r="C62" s="310"/>
      <c r="D62" s="310"/>
      <c r="E62" s="314"/>
      <c r="F62" s="310"/>
      <c r="G62" s="310"/>
      <c r="H62" s="310"/>
      <c r="I62" s="310"/>
      <c r="J62" s="310"/>
      <c r="K62" s="306"/>
    </row>
    <row r="63" ht="15" customHeight="1">
      <c r="B63" s="304"/>
      <c r="C63" s="310"/>
      <c r="D63" s="308" t="s">
        <v>1606</v>
      </c>
      <c r="E63" s="308"/>
      <c r="F63" s="308"/>
      <c r="G63" s="308"/>
      <c r="H63" s="308"/>
      <c r="I63" s="308"/>
      <c r="J63" s="308"/>
      <c r="K63" s="306"/>
    </row>
    <row r="64" ht="15" customHeight="1">
      <c r="B64" s="304"/>
      <c r="C64" s="310"/>
      <c r="D64" s="313" t="s">
        <v>1607</v>
      </c>
      <c r="E64" s="313"/>
      <c r="F64" s="313"/>
      <c r="G64" s="313"/>
      <c r="H64" s="313"/>
      <c r="I64" s="313"/>
      <c r="J64" s="313"/>
      <c r="K64" s="306"/>
    </row>
    <row r="65" ht="15" customHeight="1">
      <c r="B65" s="304"/>
      <c r="C65" s="310"/>
      <c r="D65" s="308" t="s">
        <v>1608</v>
      </c>
      <c r="E65" s="308"/>
      <c r="F65" s="308"/>
      <c r="G65" s="308"/>
      <c r="H65" s="308"/>
      <c r="I65" s="308"/>
      <c r="J65" s="308"/>
      <c r="K65" s="306"/>
    </row>
    <row r="66" ht="15" customHeight="1">
      <c r="B66" s="304"/>
      <c r="C66" s="310"/>
      <c r="D66" s="308" t="s">
        <v>1609</v>
      </c>
      <c r="E66" s="308"/>
      <c r="F66" s="308"/>
      <c r="G66" s="308"/>
      <c r="H66" s="308"/>
      <c r="I66" s="308"/>
      <c r="J66" s="308"/>
      <c r="K66" s="306"/>
    </row>
    <row r="67" ht="15" customHeight="1">
      <c r="B67" s="304"/>
      <c r="C67" s="310"/>
      <c r="D67" s="308" t="s">
        <v>1610</v>
      </c>
      <c r="E67" s="308"/>
      <c r="F67" s="308"/>
      <c r="G67" s="308"/>
      <c r="H67" s="308"/>
      <c r="I67" s="308"/>
      <c r="J67" s="308"/>
      <c r="K67" s="306"/>
    </row>
    <row r="68" ht="15" customHeight="1">
      <c r="B68" s="304"/>
      <c r="C68" s="310"/>
      <c r="D68" s="308" t="s">
        <v>1611</v>
      </c>
      <c r="E68" s="308"/>
      <c r="F68" s="308"/>
      <c r="G68" s="308"/>
      <c r="H68" s="308"/>
      <c r="I68" s="308"/>
      <c r="J68" s="308"/>
      <c r="K68" s="306"/>
    </row>
    <row r="69" ht="12.75" customHeight="1">
      <c r="B69" s="315"/>
      <c r="C69" s="316"/>
      <c r="D69" s="316"/>
      <c r="E69" s="316"/>
      <c r="F69" s="316"/>
      <c r="G69" s="316"/>
      <c r="H69" s="316"/>
      <c r="I69" s="316"/>
      <c r="J69" s="316"/>
      <c r="K69" s="317"/>
    </row>
    <row r="70" ht="18.75" customHeight="1">
      <c r="B70" s="318"/>
      <c r="C70" s="318"/>
      <c r="D70" s="318"/>
      <c r="E70" s="318"/>
      <c r="F70" s="318"/>
      <c r="G70" s="318"/>
      <c r="H70" s="318"/>
      <c r="I70" s="318"/>
      <c r="J70" s="318"/>
      <c r="K70" s="319"/>
    </row>
    <row r="71" ht="18.75" customHeight="1">
      <c r="B71" s="319"/>
      <c r="C71" s="319"/>
      <c r="D71" s="319"/>
      <c r="E71" s="319"/>
      <c r="F71" s="319"/>
      <c r="G71" s="319"/>
      <c r="H71" s="319"/>
      <c r="I71" s="319"/>
      <c r="J71" s="319"/>
      <c r="K71" s="319"/>
    </row>
    <row r="72" ht="7.5" customHeight="1">
      <c r="B72" s="320"/>
      <c r="C72" s="321"/>
      <c r="D72" s="321"/>
      <c r="E72" s="321"/>
      <c r="F72" s="321"/>
      <c r="G72" s="321"/>
      <c r="H72" s="321"/>
      <c r="I72" s="321"/>
      <c r="J72" s="321"/>
      <c r="K72" s="322"/>
    </row>
    <row r="73" ht="45" customHeight="1">
      <c r="B73" s="323"/>
      <c r="C73" s="324" t="s">
        <v>107</v>
      </c>
      <c r="D73" s="324"/>
      <c r="E73" s="324"/>
      <c r="F73" s="324"/>
      <c r="G73" s="324"/>
      <c r="H73" s="324"/>
      <c r="I73" s="324"/>
      <c r="J73" s="324"/>
      <c r="K73" s="325"/>
    </row>
    <row r="74" ht="17.25" customHeight="1">
      <c r="B74" s="323"/>
      <c r="C74" s="326" t="s">
        <v>1612</v>
      </c>
      <c r="D74" s="326"/>
      <c r="E74" s="326"/>
      <c r="F74" s="326" t="s">
        <v>1613</v>
      </c>
      <c r="G74" s="327"/>
      <c r="H74" s="326" t="s">
        <v>122</v>
      </c>
      <c r="I74" s="326" t="s">
        <v>61</v>
      </c>
      <c r="J74" s="326" t="s">
        <v>1614</v>
      </c>
      <c r="K74" s="325"/>
    </row>
    <row r="75" ht="17.25" customHeight="1">
      <c r="B75" s="323"/>
      <c r="C75" s="328" t="s">
        <v>1615</v>
      </c>
      <c r="D75" s="328"/>
      <c r="E75" s="328"/>
      <c r="F75" s="329" t="s">
        <v>1616</v>
      </c>
      <c r="G75" s="330"/>
      <c r="H75" s="328"/>
      <c r="I75" s="328"/>
      <c r="J75" s="328" t="s">
        <v>1617</v>
      </c>
      <c r="K75" s="325"/>
    </row>
    <row r="76" ht="5.25" customHeight="1">
      <c r="B76" s="323"/>
      <c r="C76" s="331"/>
      <c r="D76" s="331"/>
      <c r="E76" s="331"/>
      <c r="F76" s="331"/>
      <c r="G76" s="332"/>
      <c r="H76" s="331"/>
      <c r="I76" s="331"/>
      <c r="J76" s="331"/>
      <c r="K76" s="325"/>
    </row>
    <row r="77" ht="15" customHeight="1">
      <c r="B77" s="323"/>
      <c r="C77" s="312" t="s">
        <v>57</v>
      </c>
      <c r="D77" s="331"/>
      <c r="E77" s="331"/>
      <c r="F77" s="333" t="s">
        <v>1618</v>
      </c>
      <c r="G77" s="332"/>
      <c r="H77" s="312" t="s">
        <v>1619</v>
      </c>
      <c r="I77" s="312" t="s">
        <v>1620</v>
      </c>
      <c r="J77" s="312">
        <v>20</v>
      </c>
      <c r="K77" s="325"/>
    </row>
    <row r="78" ht="15" customHeight="1">
      <c r="B78" s="323"/>
      <c r="C78" s="312" t="s">
        <v>1621</v>
      </c>
      <c r="D78" s="312"/>
      <c r="E78" s="312"/>
      <c r="F78" s="333" t="s">
        <v>1618</v>
      </c>
      <c r="G78" s="332"/>
      <c r="H78" s="312" t="s">
        <v>1622</v>
      </c>
      <c r="I78" s="312" t="s">
        <v>1620</v>
      </c>
      <c r="J78" s="312">
        <v>120</v>
      </c>
      <c r="K78" s="325"/>
    </row>
    <row r="79" ht="15" customHeight="1">
      <c r="B79" s="334"/>
      <c r="C79" s="312" t="s">
        <v>1623</v>
      </c>
      <c r="D79" s="312"/>
      <c r="E79" s="312"/>
      <c r="F79" s="333" t="s">
        <v>1624</v>
      </c>
      <c r="G79" s="332"/>
      <c r="H79" s="312" t="s">
        <v>1625</v>
      </c>
      <c r="I79" s="312" t="s">
        <v>1620</v>
      </c>
      <c r="J79" s="312">
        <v>50</v>
      </c>
      <c r="K79" s="325"/>
    </row>
    <row r="80" ht="15" customHeight="1">
      <c r="B80" s="334"/>
      <c r="C80" s="312" t="s">
        <v>1626</v>
      </c>
      <c r="D80" s="312"/>
      <c r="E80" s="312"/>
      <c r="F80" s="333" t="s">
        <v>1618</v>
      </c>
      <c r="G80" s="332"/>
      <c r="H80" s="312" t="s">
        <v>1627</v>
      </c>
      <c r="I80" s="312" t="s">
        <v>1628</v>
      </c>
      <c r="J80" s="312"/>
      <c r="K80" s="325"/>
    </row>
    <row r="81" ht="15" customHeight="1">
      <c r="B81" s="334"/>
      <c r="C81" s="335" t="s">
        <v>1629</v>
      </c>
      <c r="D81" s="335"/>
      <c r="E81" s="335"/>
      <c r="F81" s="336" t="s">
        <v>1624</v>
      </c>
      <c r="G81" s="335"/>
      <c r="H81" s="335" t="s">
        <v>1630</v>
      </c>
      <c r="I81" s="335" t="s">
        <v>1620</v>
      </c>
      <c r="J81" s="335">
        <v>15</v>
      </c>
      <c r="K81" s="325"/>
    </row>
    <row r="82" ht="15" customHeight="1">
      <c r="B82" s="334"/>
      <c r="C82" s="335" t="s">
        <v>1631</v>
      </c>
      <c r="D82" s="335"/>
      <c r="E82" s="335"/>
      <c r="F82" s="336" t="s">
        <v>1624</v>
      </c>
      <c r="G82" s="335"/>
      <c r="H82" s="335" t="s">
        <v>1632</v>
      </c>
      <c r="I82" s="335" t="s">
        <v>1620</v>
      </c>
      <c r="J82" s="335">
        <v>15</v>
      </c>
      <c r="K82" s="325"/>
    </row>
    <row r="83" ht="15" customHeight="1">
      <c r="B83" s="334"/>
      <c r="C83" s="335" t="s">
        <v>1633</v>
      </c>
      <c r="D83" s="335"/>
      <c r="E83" s="335"/>
      <c r="F83" s="336" t="s">
        <v>1624</v>
      </c>
      <c r="G83" s="335"/>
      <c r="H83" s="335" t="s">
        <v>1634</v>
      </c>
      <c r="I83" s="335" t="s">
        <v>1620</v>
      </c>
      <c r="J83" s="335">
        <v>20</v>
      </c>
      <c r="K83" s="325"/>
    </row>
    <row r="84" ht="15" customHeight="1">
      <c r="B84" s="334"/>
      <c r="C84" s="335" t="s">
        <v>1635</v>
      </c>
      <c r="D84" s="335"/>
      <c r="E84" s="335"/>
      <c r="F84" s="336" t="s">
        <v>1624</v>
      </c>
      <c r="G84" s="335"/>
      <c r="H84" s="335" t="s">
        <v>1636</v>
      </c>
      <c r="I84" s="335" t="s">
        <v>1620</v>
      </c>
      <c r="J84" s="335">
        <v>20</v>
      </c>
      <c r="K84" s="325"/>
    </row>
    <row r="85" ht="15" customHeight="1">
      <c r="B85" s="334"/>
      <c r="C85" s="312" t="s">
        <v>1637</v>
      </c>
      <c r="D85" s="312"/>
      <c r="E85" s="312"/>
      <c r="F85" s="333" t="s">
        <v>1624</v>
      </c>
      <c r="G85" s="332"/>
      <c r="H85" s="312" t="s">
        <v>1638</v>
      </c>
      <c r="I85" s="312" t="s">
        <v>1620</v>
      </c>
      <c r="J85" s="312">
        <v>50</v>
      </c>
      <c r="K85" s="325"/>
    </row>
    <row r="86" ht="15" customHeight="1">
      <c r="B86" s="334"/>
      <c r="C86" s="312" t="s">
        <v>1639</v>
      </c>
      <c r="D86" s="312"/>
      <c r="E86" s="312"/>
      <c r="F86" s="333" t="s">
        <v>1624</v>
      </c>
      <c r="G86" s="332"/>
      <c r="H86" s="312" t="s">
        <v>1640</v>
      </c>
      <c r="I86" s="312" t="s">
        <v>1620</v>
      </c>
      <c r="J86" s="312">
        <v>20</v>
      </c>
      <c r="K86" s="325"/>
    </row>
    <row r="87" ht="15" customHeight="1">
      <c r="B87" s="334"/>
      <c r="C87" s="312" t="s">
        <v>1641</v>
      </c>
      <c r="D87" s="312"/>
      <c r="E87" s="312"/>
      <c r="F87" s="333" t="s">
        <v>1624</v>
      </c>
      <c r="G87" s="332"/>
      <c r="H87" s="312" t="s">
        <v>1642</v>
      </c>
      <c r="I87" s="312" t="s">
        <v>1620</v>
      </c>
      <c r="J87" s="312">
        <v>20</v>
      </c>
      <c r="K87" s="325"/>
    </row>
    <row r="88" ht="15" customHeight="1">
      <c r="B88" s="334"/>
      <c r="C88" s="312" t="s">
        <v>1643</v>
      </c>
      <c r="D88" s="312"/>
      <c r="E88" s="312"/>
      <c r="F88" s="333" t="s">
        <v>1624</v>
      </c>
      <c r="G88" s="332"/>
      <c r="H88" s="312" t="s">
        <v>1644</v>
      </c>
      <c r="I88" s="312" t="s">
        <v>1620</v>
      </c>
      <c r="J88" s="312">
        <v>50</v>
      </c>
      <c r="K88" s="325"/>
    </row>
    <row r="89" ht="15" customHeight="1">
      <c r="B89" s="334"/>
      <c r="C89" s="312" t="s">
        <v>1645</v>
      </c>
      <c r="D89" s="312"/>
      <c r="E89" s="312"/>
      <c r="F89" s="333" t="s">
        <v>1624</v>
      </c>
      <c r="G89" s="332"/>
      <c r="H89" s="312" t="s">
        <v>1645</v>
      </c>
      <c r="I89" s="312" t="s">
        <v>1620</v>
      </c>
      <c r="J89" s="312">
        <v>50</v>
      </c>
      <c r="K89" s="325"/>
    </row>
    <row r="90" ht="15" customHeight="1">
      <c r="B90" s="334"/>
      <c r="C90" s="312" t="s">
        <v>127</v>
      </c>
      <c r="D90" s="312"/>
      <c r="E90" s="312"/>
      <c r="F90" s="333" t="s">
        <v>1624</v>
      </c>
      <c r="G90" s="332"/>
      <c r="H90" s="312" t="s">
        <v>1646</v>
      </c>
      <c r="I90" s="312" t="s">
        <v>1620</v>
      </c>
      <c r="J90" s="312">
        <v>255</v>
      </c>
      <c r="K90" s="325"/>
    </row>
    <row r="91" ht="15" customHeight="1">
      <c r="B91" s="334"/>
      <c r="C91" s="312" t="s">
        <v>1647</v>
      </c>
      <c r="D91" s="312"/>
      <c r="E91" s="312"/>
      <c r="F91" s="333" t="s">
        <v>1618</v>
      </c>
      <c r="G91" s="332"/>
      <c r="H91" s="312" t="s">
        <v>1648</v>
      </c>
      <c r="I91" s="312" t="s">
        <v>1649</v>
      </c>
      <c r="J91" s="312"/>
      <c r="K91" s="325"/>
    </row>
    <row r="92" ht="15" customHeight="1">
      <c r="B92" s="334"/>
      <c r="C92" s="312" t="s">
        <v>1650</v>
      </c>
      <c r="D92" s="312"/>
      <c r="E92" s="312"/>
      <c r="F92" s="333" t="s">
        <v>1618</v>
      </c>
      <c r="G92" s="332"/>
      <c r="H92" s="312" t="s">
        <v>1651</v>
      </c>
      <c r="I92" s="312" t="s">
        <v>1652</v>
      </c>
      <c r="J92" s="312"/>
      <c r="K92" s="325"/>
    </row>
    <row r="93" ht="15" customHeight="1">
      <c r="B93" s="334"/>
      <c r="C93" s="312" t="s">
        <v>1653</v>
      </c>
      <c r="D93" s="312"/>
      <c r="E93" s="312"/>
      <c r="F93" s="333" t="s">
        <v>1618</v>
      </c>
      <c r="G93" s="332"/>
      <c r="H93" s="312" t="s">
        <v>1653</v>
      </c>
      <c r="I93" s="312" t="s">
        <v>1652</v>
      </c>
      <c r="J93" s="312"/>
      <c r="K93" s="325"/>
    </row>
    <row r="94" ht="15" customHeight="1">
      <c r="B94" s="334"/>
      <c r="C94" s="312" t="s">
        <v>42</v>
      </c>
      <c r="D94" s="312"/>
      <c r="E94" s="312"/>
      <c r="F94" s="333" t="s">
        <v>1618</v>
      </c>
      <c r="G94" s="332"/>
      <c r="H94" s="312" t="s">
        <v>1654</v>
      </c>
      <c r="I94" s="312" t="s">
        <v>1652</v>
      </c>
      <c r="J94" s="312"/>
      <c r="K94" s="325"/>
    </row>
    <row r="95" ht="15" customHeight="1">
      <c r="B95" s="334"/>
      <c r="C95" s="312" t="s">
        <v>52</v>
      </c>
      <c r="D95" s="312"/>
      <c r="E95" s="312"/>
      <c r="F95" s="333" t="s">
        <v>1618</v>
      </c>
      <c r="G95" s="332"/>
      <c r="H95" s="312" t="s">
        <v>1655</v>
      </c>
      <c r="I95" s="312" t="s">
        <v>1652</v>
      </c>
      <c r="J95" s="312"/>
      <c r="K95" s="325"/>
    </row>
    <row r="96" ht="15" customHeight="1">
      <c r="B96" s="337"/>
      <c r="C96" s="338"/>
      <c r="D96" s="338"/>
      <c r="E96" s="338"/>
      <c r="F96" s="338"/>
      <c r="G96" s="338"/>
      <c r="H96" s="338"/>
      <c r="I96" s="338"/>
      <c r="J96" s="338"/>
      <c r="K96" s="339"/>
    </row>
    <row r="97" ht="18.75" customHeight="1">
      <c r="B97" s="340"/>
      <c r="C97" s="341"/>
      <c r="D97" s="341"/>
      <c r="E97" s="341"/>
      <c r="F97" s="341"/>
      <c r="G97" s="341"/>
      <c r="H97" s="341"/>
      <c r="I97" s="341"/>
      <c r="J97" s="341"/>
      <c r="K97" s="340"/>
    </row>
    <row r="98" ht="18.75" customHeight="1">
      <c r="B98" s="319"/>
      <c r="C98" s="319"/>
      <c r="D98" s="319"/>
      <c r="E98" s="319"/>
      <c r="F98" s="319"/>
      <c r="G98" s="319"/>
      <c r="H98" s="319"/>
      <c r="I98" s="319"/>
      <c r="J98" s="319"/>
      <c r="K98" s="319"/>
    </row>
    <row r="99" ht="7.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2"/>
    </row>
    <row r="100" ht="45" customHeight="1">
      <c r="B100" s="323"/>
      <c r="C100" s="324" t="s">
        <v>1656</v>
      </c>
      <c r="D100" s="324"/>
      <c r="E100" s="324"/>
      <c r="F100" s="324"/>
      <c r="G100" s="324"/>
      <c r="H100" s="324"/>
      <c r="I100" s="324"/>
      <c r="J100" s="324"/>
      <c r="K100" s="325"/>
    </row>
    <row r="101" ht="17.25" customHeight="1">
      <c r="B101" s="323"/>
      <c r="C101" s="326" t="s">
        <v>1612</v>
      </c>
      <c r="D101" s="326"/>
      <c r="E101" s="326"/>
      <c r="F101" s="326" t="s">
        <v>1613</v>
      </c>
      <c r="G101" s="327"/>
      <c r="H101" s="326" t="s">
        <v>122</v>
      </c>
      <c r="I101" s="326" t="s">
        <v>61</v>
      </c>
      <c r="J101" s="326" t="s">
        <v>1614</v>
      </c>
      <c r="K101" s="325"/>
    </row>
    <row r="102" ht="17.25" customHeight="1">
      <c r="B102" s="323"/>
      <c r="C102" s="328" t="s">
        <v>1615</v>
      </c>
      <c r="D102" s="328"/>
      <c r="E102" s="328"/>
      <c r="F102" s="329" t="s">
        <v>1616</v>
      </c>
      <c r="G102" s="330"/>
      <c r="H102" s="328"/>
      <c r="I102" s="328"/>
      <c r="J102" s="328" t="s">
        <v>1617</v>
      </c>
      <c r="K102" s="325"/>
    </row>
    <row r="103" ht="5.25" customHeight="1">
      <c r="B103" s="323"/>
      <c r="C103" s="326"/>
      <c r="D103" s="326"/>
      <c r="E103" s="326"/>
      <c r="F103" s="326"/>
      <c r="G103" s="342"/>
      <c r="H103" s="326"/>
      <c r="I103" s="326"/>
      <c r="J103" s="326"/>
      <c r="K103" s="325"/>
    </row>
    <row r="104" ht="15" customHeight="1">
      <c r="B104" s="323"/>
      <c r="C104" s="312" t="s">
        <v>57</v>
      </c>
      <c r="D104" s="331"/>
      <c r="E104" s="331"/>
      <c r="F104" s="333" t="s">
        <v>1618</v>
      </c>
      <c r="G104" s="342"/>
      <c r="H104" s="312" t="s">
        <v>1657</v>
      </c>
      <c r="I104" s="312" t="s">
        <v>1620</v>
      </c>
      <c r="J104" s="312">
        <v>20</v>
      </c>
      <c r="K104" s="325"/>
    </row>
    <row r="105" ht="15" customHeight="1">
      <c r="B105" s="323"/>
      <c r="C105" s="312" t="s">
        <v>1621</v>
      </c>
      <c r="D105" s="312"/>
      <c r="E105" s="312"/>
      <c r="F105" s="333" t="s">
        <v>1618</v>
      </c>
      <c r="G105" s="312"/>
      <c r="H105" s="312" t="s">
        <v>1657</v>
      </c>
      <c r="I105" s="312" t="s">
        <v>1620</v>
      </c>
      <c r="J105" s="312">
        <v>120</v>
      </c>
      <c r="K105" s="325"/>
    </row>
    <row r="106" ht="15" customHeight="1">
      <c r="B106" s="334"/>
      <c r="C106" s="312" t="s">
        <v>1623</v>
      </c>
      <c r="D106" s="312"/>
      <c r="E106" s="312"/>
      <c r="F106" s="333" t="s">
        <v>1624</v>
      </c>
      <c r="G106" s="312"/>
      <c r="H106" s="312" t="s">
        <v>1657</v>
      </c>
      <c r="I106" s="312" t="s">
        <v>1620</v>
      </c>
      <c r="J106" s="312">
        <v>50</v>
      </c>
      <c r="K106" s="325"/>
    </row>
    <row r="107" ht="15" customHeight="1">
      <c r="B107" s="334"/>
      <c r="C107" s="312" t="s">
        <v>1626</v>
      </c>
      <c r="D107" s="312"/>
      <c r="E107" s="312"/>
      <c r="F107" s="333" t="s">
        <v>1618</v>
      </c>
      <c r="G107" s="312"/>
      <c r="H107" s="312" t="s">
        <v>1657</v>
      </c>
      <c r="I107" s="312" t="s">
        <v>1628</v>
      </c>
      <c r="J107" s="312"/>
      <c r="K107" s="325"/>
    </row>
    <row r="108" ht="15" customHeight="1">
      <c r="B108" s="334"/>
      <c r="C108" s="312" t="s">
        <v>1637</v>
      </c>
      <c r="D108" s="312"/>
      <c r="E108" s="312"/>
      <c r="F108" s="333" t="s">
        <v>1624</v>
      </c>
      <c r="G108" s="312"/>
      <c r="H108" s="312" t="s">
        <v>1657</v>
      </c>
      <c r="I108" s="312" t="s">
        <v>1620</v>
      </c>
      <c r="J108" s="312">
        <v>50</v>
      </c>
      <c r="K108" s="325"/>
    </row>
    <row r="109" ht="15" customHeight="1">
      <c r="B109" s="334"/>
      <c r="C109" s="312" t="s">
        <v>1645</v>
      </c>
      <c r="D109" s="312"/>
      <c r="E109" s="312"/>
      <c r="F109" s="333" t="s">
        <v>1624</v>
      </c>
      <c r="G109" s="312"/>
      <c r="H109" s="312" t="s">
        <v>1657</v>
      </c>
      <c r="I109" s="312" t="s">
        <v>1620</v>
      </c>
      <c r="J109" s="312">
        <v>50</v>
      </c>
      <c r="K109" s="325"/>
    </row>
    <row r="110" ht="15" customHeight="1">
      <c r="B110" s="334"/>
      <c r="C110" s="312" t="s">
        <v>1643</v>
      </c>
      <c r="D110" s="312"/>
      <c r="E110" s="312"/>
      <c r="F110" s="333" t="s">
        <v>1624</v>
      </c>
      <c r="G110" s="312"/>
      <c r="H110" s="312" t="s">
        <v>1657</v>
      </c>
      <c r="I110" s="312" t="s">
        <v>1620</v>
      </c>
      <c r="J110" s="312">
        <v>50</v>
      </c>
      <c r="K110" s="325"/>
    </row>
    <row r="111" ht="15" customHeight="1">
      <c r="B111" s="334"/>
      <c r="C111" s="312" t="s">
        <v>57</v>
      </c>
      <c r="D111" s="312"/>
      <c r="E111" s="312"/>
      <c r="F111" s="333" t="s">
        <v>1618</v>
      </c>
      <c r="G111" s="312"/>
      <c r="H111" s="312" t="s">
        <v>1658</v>
      </c>
      <c r="I111" s="312" t="s">
        <v>1620</v>
      </c>
      <c r="J111" s="312">
        <v>20</v>
      </c>
      <c r="K111" s="325"/>
    </row>
    <row r="112" ht="15" customHeight="1">
      <c r="B112" s="334"/>
      <c r="C112" s="312" t="s">
        <v>1659</v>
      </c>
      <c r="D112" s="312"/>
      <c r="E112" s="312"/>
      <c r="F112" s="333" t="s">
        <v>1618</v>
      </c>
      <c r="G112" s="312"/>
      <c r="H112" s="312" t="s">
        <v>1660</v>
      </c>
      <c r="I112" s="312" t="s">
        <v>1620</v>
      </c>
      <c r="J112" s="312">
        <v>120</v>
      </c>
      <c r="K112" s="325"/>
    </row>
    <row r="113" ht="15" customHeight="1">
      <c r="B113" s="334"/>
      <c r="C113" s="312" t="s">
        <v>42</v>
      </c>
      <c r="D113" s="312"/>
      <c r="E113" s="312"/>
      <c r="F113" s="333" t="s">
        <v>1618</v>
      </c>
      <c r="G113" s="312"/>
      <c r="H113" s="312" t="s">
        <v>1661</v>
      </c>
      <c r="I113" s="312" t="s">
        <v>1652</v>
      </c>
      <c r="J113" s="312"/>
      <c r="K113" s="325"/>
    </row>
    <row r="114" ht="15" customHeight="1">
      <c r="B114" s="334"/>
      <c r="C114" s="312" t="s">
        <v>52</v>
      </c>
      <c r="D114" s="312"/>
      <c r="E114" s="312"/>
      <c r="F114" s="333" t="s">
        <v>1618</v>
      </c>
      <c r="G114" s="312"/>
      <c r="H114" s="312" t="s">
        <v>1662</v>
      </c>
      <c r="I114" s="312" t="s">
        <v>1652</v>
      </c>
      <c r="J114" s="312"/>
      <c r="K114" s="325"/>
    </row>
    <row r="115" ht="15" customHeight="1">
      <c r="B115" s="334"/>
      <c r="C115" s="312" t="s">
        <v>61</v>
      </c>
      <c r="D115" s="312"/>
      <c r="E115" s="312"/>
      <c r="F115" s="333" t="s">
        <v>1618</v>
      </c>
      <c r="G115" s="312"/>
      <c r="H115" s="312" t="s">
        <v>1663</v>
      </c>
      <c r="I115" s="312" t="s">
        <v>1664</v>
      </c>
      <c r="J115" s="312"/>
      <c r="K115" s="325"/>
    </row>
    <row r="116" ht="15" customHeight="1">
      <c r="B116" s="337"/>
      <c r="C116" s="343"/>
      <c r="D116" s="343"/>
      <c r="E116" s="343"/>
      <c r="F116" s="343"/>
      <c r="G116" s="343"/>
      <c r="H116" s="343"/>
      <c r="I116" s="343"/>
      <c r="J116" s="343"/>
      <c r="K116" s="339"/>
    </row>
    <row r="117" ht="18.75" customHeight="1">
      <c r="B117" s="344"/>
      <c r="C117" s="308"/>
      <c r="D117" s="308"/>
      <c r="E117" s="308"/>
      <c r="F117" s="345"/>
      <c r="G117" s="308"/>
      <c r="H117" s="308"/>
      <c r="I117" s="308"/>
      <c r="J117" s="308"/>
      <c r="K117" s="344"/>
    </row>
    <row r="118" ht="18.75" customHeight="1">
      <c r="B118" s="319"/>
      <c r="C118" s="319"/>
      <c r="D118" s="319"/>
      <c r="E118" s="319"/>
      <c r="F118" s="319"/>
      <c r="G118" s="319"/>
      <c r="H118" s="319"/>
      <c r="I118" s="319"/>
      <c r="J118" s="319"/>
      <c r="K118" s="319"/>
    </row>
    <row r="119" ht="7.5" customHeight="1">
      <c r="B119" s="346"/>
      <c r="C119" s="347"/>
      <c r="D119" s="347"/>
      <c r="E119" s="347"/>
      <c r="F119" s="347"/>
      <c r="G119" s="347"/>
      <c r="H119" s="347"/>
      <c r="I119" s="347"/>
      <c r="J119" s="347"/>
      <c r="K119" s="348"/>
    </row>
    <row r="120" ht="45" customHeight="1">
      <c r="B120" s="349"/>
      <c r="C120" s="302" t="s">
        <v>1665</v>
      </c>
      <c r="D120" s="302"/>
      <c r="E120" s="302"/>
      <c r="F120" s="302"/>
      <c r="G120" s="302"/>
      <c r="H120" s="302"/>
      <c r="I120" s="302"/>
      <c r="J120" s="302"/>
      <c r="K120" s="350"/>
    </row>
    <row r="121" ht="17.25" customHeight="1">
      <c r="B121" s="351"/>
      <c r="C121" s="326" t="s">
        <v>1612</v>
      </c>
      <c r="D121" s="326"/>
      <c r="E121" s="326"/>
      <c r="F121" s="326" t="s">
        <v>1613</v>
      </c>
      <c r="G121" s="327"/>
      <c r="H121" s="326" t="s">
        <v>122</v>
      </c>
      <c r="I121" s="326" t="s">
        <v>61</v>
      </c>
      <c r="J121" s="326" t="s">
        <v>1614</v>
      </c>
      <c r="K121" s="352"/>
    </row>
    <row r="122" ht="17.25" customHeight="1">
      <c r="B122" s="351"/>
      <c r="C122" s="328" t="s">
        <v>1615</v>
      </c>
      <c r="D122" s="328"/>
      <c r="E122" s="328"/>
      <c r="F122" s="329" t="s">
        <v>1616</v>
      </c>
      <c r="G122" s="330"/>
      <c r="H122" s="328"/>
      <c r="I122" s="328"/>
      <c r="J122" s="328" t="s">
        <v>1617</v>
      </c>
      <c r="K122" s="352"/>
    </row>
    <row r="123" ht="5.25" customHeight="1">
      <c r="B123" s="353"/>
      <c r="C123" s="331"/>
      <c r="D123" s="331"/>
      <c r="E123" s="331"/>
      <c r="F123" s="331"/>
      <c r="G123" s="312"/>
      <c r="H123" s="331"/>
      <c r="I123" s="331"/>
      <c r="J123" s="331"/>
      <c r="K123" s="354"/>
    </row>
    <row r="124" ht="15" customHeight="1">
      <c r="B124" s="353"/>
      <c r="C124" s="312" t="s">
        <v>1621</v>
      </c>
      <c r="D124" s="331"/>
      <c r="E124" s="331"/>
      <c r="F124" s="333" t="s">
        <v>1618</v>
      </c>
      <c r="G124" s="312"/>
      <c r="H124" s="312" t="s">
        <v>1657</v>
      </c>
      <c r="I124" s="312" t="s">
        <v>1620</v>
      </c>
      <c r="J124" s="312">
        <v>120</v>
      </c>
      <c r="K124" s="355"/>
    </row>
    <row r="125" ht="15" customHeight="1">
      <c r="B125" s="353"/>
      <c r="C125" s="312" t="s">
        <v>1666</v>
      </c>
      <c r="D125" s="312"/>
      <c r="E125" s="312"/>
      <c r="F125" s="333" t="s">
        <v>1618</v>
      </c>
      <c r="G125" s="312"/>
      <c r="H125" s="312" t="s">
        <v>1667</v>
      </c>
      <c r="I125" s="312" t="s">
        <v>1620</v>
      </c>
      <c r="J125" s="312" t="s">
        <v>1668</v>
      </c>
      <c r="K125" s="355"/>
    </row>
    <row r="126" ht="15" customHeight="1">
      <c r="B126" s="353"/>
      <c r="C126" s="312" t="s">
        <v>1567</v>
      </c>
      <c r="D126" s="312"/>
      <c r="E126" s="312"/>
      <c r="F126" s="333" t="s">
        <v>1618</v>
      </c>
      <c r="G126" s="312"/>
      <c r="H126" s="312" t="s">
        <v>1669</v>
      </c>
      <c r="I126" s="312" t="s">
        <v>1620</v>
      </c>
      <c r="J126" s="312" t="s">
        <v>1668</v>
      </c>
      <c r="K126" s="355"/>
    </row>
    <row r="127" ht="15" customHeight="1">
      <c r="B127" s="353"/>
      <c r="C127" s="312" t="s">
        <v>1629</v>
      </c>
      <c r="D127" s="312"/>
      <c r="E127" s="312"/>
      <c r="F127" s="333" t="s">
        <v>1624</v>
      </c>
      <c r="G127" s="312"/>
      <c r="H127" s="312" t="s">
        <v>1630</v>
      </c>
      <c r="I127" s="312" t="s">
        <v>1620</v>
      </c>
      <c r="J127" s="312">
        <v>15</v>
      </c>
      <c r="K127" s="355"/>
    </row>
    <row r="128" ht="15" customHeight="1">
      <c r="B128" s="353"/>
      <c r="C128" s="335" t="s">
        <v>1631</v>
      </c>
      <c r="D128" s="335"/>
      <c r="E128" s="335"/>
      <c r="F128" s="336" t="s">
        <v>1624</v>
      </c>
      <c r="G128" s="335"/>
      <c r="H128" s="335" t="s">
        <v>1632</v>
      </c>
      <c r="I128" s="335" t="s">
        <v>1620</v>
      </c>
      <c r="J128" s="335">
        <v>15</v>
      </c>
      <c r="K128" s="355"/>
    </row>
    <row r="129" ht="15" customHeight="1">
      <c r="B129" s="353"/>
      <c r="C129" s="335" t="s">
        <v>1633</v>
      </c>
      <c r="D129" s="335"/>
      <c r="E129" s="335"/>
      <c r="F129" s="336" t="s">
        <v>1624</v>
      </c>
      <c r="G129" s="335"/>
      <c r="H129" s="335" t="s">
        <v>1634</v>
      </c>
      <c r="I129" s="335" t="s">
        <v>1620</v>
      </c>
      <c r="J129" s="335">
        <v>20</v>
      </c>
      <c r="K129" s="355"/>
    </row>
    <row r="130" ht="15" customHeight="1">
      <c r="B130" s="353"/>
      <c r="C130" s="335" t="s">
        <v>1635</v>
      </c>
      <c r="D130" s="335"/>
      <c r="E130" s="335"/>
      <c r="F130" s="336" t="s">
        <v>1624</v>
      </c>
      <c r="G130" s="335"/>
      <c r="H130" s="335" t="s">
        <v>1636</v>
      </c>
      <c r="I130" s="335" t="s">
        <v>1620</v>
      </c>
      <c r="J130" s="335">
        <v>20</v>
      </c>
      <c r="K130" s="355"/>
    </row>
    <row r="131" ht="15" customHeight="1">
      <c r="B131" s="353"/>
      <c r="C131" s="312" t="s">
        <v>1623</v>
      </c>
      <c r="D131" s="312"/>
      <c r="E131" s="312"/>
      <c r="F131" s="333" t="s">
        <v>1624</v>
      </c>
      <c r="G131" s="312"/>
      <c r="H131" s="312" t="s">
        <v>1657</v>
      </c>
      <c r="I131" s="312" t="s">
        <v>1620</v>
      </c>
      <c r="J131" s="312">
        <v>50</v>
      </c>
      <c r="K131" s="355"/>
    </row>
    <row r="132" ht="15" customHeight="1">
      <c r="B132" s="353"/>
      <c r="C132" s="312" t="s">
        <v>1637</v>
      </c>
      <c r="D132" s="312"/>
      <c r="E132" s="312"/>
      <c r="F132" s="333" t="s">
        <v>1624</v>
      </c>
      <c r="G132" s="312"/>
      <c r="H132" s="312" t="s">
        <v>1657</v>
      </c>
      <c r="I132" s="312" t="s">
        <v>1620</v>
      </c>
      <c r="J132" s="312">
        <v>50</v>
      </c>
      <c r="K132" s="355"/>
    </row>
    <row r="133" ht="15" customHeight="1">
      <c r="B133" s="353"/>
      <c r="C133" s="312" t="s">
        <v>1643</v>
      </c>
      <c r="D133" s="312"/>
      <c r="E133" s="312"/>
      <c r="F133" s="333" t="s">
        <v>1624</v>
      </c>
      <c r="G133" s="312"/>
      <c r="H133" s="312" t="s">
        <v>1657</v>
      </c>
      <c r="I133" s="312" t="s">
        <v>1620</v>
      </c>
      <c r="J133" s="312">
        <v>50</v>
      </c>
      <c r="K133" s="355"/>
    </row>
    <row r="134" ht="15" customHeight="1">
      <c r="B134" s="353"/>
      <c r="C134" s="312" t="s">
        <v>1645</v>
      </c>
      <c r="D134" s="312"/>
      <c r="E134" s="312"/>
      <c r="F134" s="333" t="s">
        <v>1624</v>
      </c>
      <c r="G134" s="312"/>
      <c r="H134" s="312" t="s">
        <v>1657</v>
      </c>
      <c r="I134" s="312" t="s">
        <v>1620</v>
      </c>
      <c r="J134" s="312">
        <v>50</v>
      </c>
      <c r="K134" s="355"/>
    </row>
    <row r="135" ht="15" customHeight="1">
      <c r="B135" s="353"/>
      <c r="C135" s="312" t="s">
        <v>127</v>
      </c>
      <c r="D135" s="312"/>
      <c r="E135" s="312"/>
      <c r="F135" s="333" t="s">
        <v>1624</v>
      </c>
      <c r="G135" s="312"/>
      <c r="H135" s="312" t="s">
        <v>1670</v>
      </c>
      <c r="I135" s="312" t="s">
        <v>1620</v>
      </c>
      <c r="J135" s="312">
        <v>255</v>
      </c>
      <c r="K135" s="355"/>
    </row>
    <row r="136" ht="15" customHeight="1">
      <c r="B136" s="353"/>
      <c r="C136" s="312" t="s">
        <v>1647</v>
      </c>
      <c r="D136" s="312"/>
      <c r="E136" s="312"/>
      <c r="F136" s="333" t="s">
        <v>1618</v>
      </c>
      <c r="G136" s="312"/>
      <c r="H136" s="312" t="s">
        <v>1671</v>
      </c>
      <c r="I136" s="312" t="s">
        <v>1649</v>
      </c>
      <c r="J136" s="312"/>
      <c r="K136" s="355"/>
    </row>
    <row r="137" ht="15" customHeight="1">
      <c r="B137" s="353"/>
      <c r="C137" s="312" t="s">
        <v>1650</v>
      </c>
      <c r="D137" s="312"/>
      <c r="E137" s="312"/>
      <c r="F137" s="333" t="s">
        <v>1618</v>
      </c>
      <c r="G137" s="312"/>
      <c r="H137" s="312" t="s">
        <v>1672</v>
      </c>
      <c r="I137" s="312" t="s">
        <v>1652</v>
      </c>
      <c r="J137" s="312"/>
      <c r="K137" s="355"/>
    </row>
    <row r="138" ht="15" customHeight="1">
      <c r="B138" s="353"/>
      <c r="C138" s="312" t="s">
        <v>1653</v>
      </c>
      <c r="D138" s="312"/>
      <c r="E138" s="312"/>
      <c r="F138" s="333" t="s">
        <v>1618</v>
      </c>
      <c r="G138" s="312"/>
      <c r="H138" s="312" t="s">
        <v>1653</v>
      </c>
      <c r="I138" s="312" t="s">
        <v>1652</v>
      </c>
      <c r="J138" s="312"/>
      <c r="K138" s="355"/>
    </row>
    <row r="139" ht="15" customHeight="1">
      <c r="B139" s="353"/>
      <c r="C139" s="312" t="s">
        <v>42</v>
      </c>
      <c r="D139" s="312"/>
      <c r="E139" s="312"/>
      <c r="F139" s="333" t="s">
        <v>1618</v>
      </c>
      <c r="G139" s="312"/>
      <c r="H139" s="312" t="s">
        <v>1673</v>
      </c>
      <c r="I139" s="312" t="s">
        <v>1652</v>
      </c>
      <c r="J139" s="312"/>
      <c r="K139" s="355"/>
    </row>
    <row r="140" ht="15" customHeight="1">
      <c r="B140" s="353"/>
      <c r="C140" s="312" t="s">
        <v>1674</v>
      </c>
      <c r="D140" s="312"/>
      <c r="E140" s="312"/>
      <c r="F140" s="333" t="s">
        <v>1618</v>
      </c>
      <c r="G140" s="312"/>
      <c r="H140" s="312" t="s">
        <v>1675</v>
      </c>
      <c r="I140" s="312" t="s">
        <v>1652</v>
      </c>
      <c r="J140" s="312"/>
      <c r="K140" s="355"/>
    </row>
    <row r="141" ht="15" customHeight="1">
      <c r="B141" s="356"/>
      <c r="C141" s="357"/>
      <c r="D141" s="357"/>
      <c r="E141" s="357"/>
      <c r="F141" s="357"/>
      <c r="G141" s="357"/>
      <c r="H141" s="357"/>
      <c r="I141" s="357"/>
      <c r="J141" s="357"/>
      <c r="K141" s="358"/>
    </row>
    <row r="142" ht="18.75" customHeight="1">
      <c r="B142" s="308"/>
      <c r="C142" s="308"/>
      <c r="D142" s="308"/>
      <c r="E142" s="308"/>
      <c r="F142" s="345"/>
      <c r="G142" s="308"/>
      <c r="H142" s="308"/>
      <c r="I142" s="308"/>
      <c r="J142" s="308"/>
      <c r="K142" s="308"/>
    </row>
    <row r="143" ht="18.75" customHeight="1">
      <c r="B143" s="319"/>
      <c r="C143" s="319"/>
      <c r="D143" s="319"/>
      <c r="E143" s="319"/>
      <c r="F143" s="319"/>
      <c r="G143" s="319"/>
      <c r="H143" s="319"/>
      <c r="I143" s="319"/>
      <c r="J143" s="319"/>
      <c r="K143" s="319"/>
    </row>
    <row r="144" ht="7.5" customHeight="1">
      <c r="B144" s="320"/>
      <c r="C144" s="321"/>
      <c r="D144" s="321"/>
      <c r="E144" s="321"/>
      <c r="F144" s="321"/>
      <c r="G144" s="321"/>
      <c r="H144" s="321"/>
      <c r="I144" s="321"/>
      <c r="J144" s="321"/>
      <c r="K144" s="322"/>
    </row>
    <row r="145" ht="45" customHeight="1">
      <c r="B145" s="323"/>
      <c r="C145" s="324" t="s">
        <v>1676</v>
      </c>
      <c r="D145" s="324"/>
      <c r="E145" s="324"/>
      <c r="F145" s="324"/>
      <c r="G145" s="324"/>
      <c r="H145" s="324"/>
      <c r="I145" s="324"/>
      <c r="J145" s="324"/>
      <c r="K145" s="325"/>
    </row>
    <row r="146" ht="17.25" customHeight="1">
      <c r="B146" s="323"/>
      <c r="C146" s="326" t="s">
        <v>1612</v>
      </c>
      <c r="D146" s="326"/>
      <c r="E146" s="326"/>
      <c r="F146" s="326" t="s">
        <v>1613</v>
      </c>
      <c r="G146" s="327"/>
      <c r="H146" s="326" t="s">
        <v>122</v>
      </c>
      <c r="I146" s="326" t="s">
        <v>61</v>
      </c>
      <c r="J146" s="326" t="s">
        <v>1614</v>
      </c>
      <c r="K146" s="325"/>
    </row>
    <row r="147" ht="17.25" customHeight="1">
      <c r="B147" s="323"/>
      <c r="C147" s="328" t="s">
        <v>1615</v>
      </c>
      <c r="D147" s="328"/>
      <c r="E147" s="328"/>
      <c r="F147" s="329" t="s">
        <v>1616</v>
      </c>
      <c r="G147" s="330"/>
      <c r="H147" s="328"/>
      <c r="I147" s="328"/>
      <c r="J147" s="328" t="s">
        <v>1617</v>
      </c>
      <c r="K147" s="325"/>
    </row>
    <row r="148" ht="5.25" customHeight="1">
      <c r="B148" s="334"/>
      <c r="C148" s="331"/>
      <c r="D148" s="331"/>
      <c r="E148" s="331"/>
      <c r="F148" s="331"/>
      <c r="G148" s="332"/>
      <c r="H148" s="331"/>
      <c r="I148" s="331"/>
      <c r="J148" s="331"/>
      <c r="K148" s="355"/>
    </row>
    <row r="149" ht="15" customHeight="1">
      <c r="B149" s="334"/>
      <c r="C149" s="359" t="s">
        <v>1621</v>
      </c>
      <c r="D149" s="312"/>
      <c r="E149" s="312"/>
      <c r="F149" s="360" t="s">
        <v>1618</v>
      </c>
      <c r="G149" s="312"/>
      <c r="H149" s="359" t="s">
        <v>1657</v>
      </c>
      <c r="I149" s="359" t="s">
        <v>1620</v>
      </c>
      <c r="J149" s="359">
        <v>120</v>
      </c>
      <c r="K149" s="355"/>
    </row>
    <row r="150" ht="15" customHeight="1">
      <c r="B150" s="334"/>
      <c r="C150" s="359" t="s">
        <v>1666</v>
      </c>
      <c r="D150" s="312"/>
      <c r="E150" s="312"/>
      <c r="F150" s="360" t="s">
        <v>1618</v>
      </c>
      <c r="G150" s="312"/>
      <c r="H150" s="359" t="s">
        <v>1677</v>
      </c>
      <c r="I150" s="359" t="s">
        <v>1620</v>
      </c>
      <c r="J150" s="359" t="s">
        <v>1668</v>
      </c>
      <c r="K150" s="355"/>
    </row>
    <row r="151" ht="15" customHeight="1">
      <c r="B151" s="334"/>
      <c r="C151" s="359" t="s">
        <v>1567</v>
      </c>
      <c r="D151" s="312"/>
      <c r="E151" s="312"/>
      <c r="F151" s="360" t="s">
        <v>1618</v>
      </c>
      <c r="G151" s="312"/>
      <c r="H151" s="359" t="s">
        <v>1678</v>
      </c>
      <c r="I151" s="359" t="s">
        <v>1620</v>
      </c>
      <c r="J151" s="359" t="s">
        <v>1668</v>
      </c>
      <c r="K151" s="355"/>
    </row>
    <row r="152" ht="15" customHeight="1">
      <c r="B152" s="334"/>
      <c r="C152" s="359" t="s">
        <v>1623</v>
      </c>
      <c r="D152" s="312"/>
      <c r="E152" s="312"/>
      <c r="F152" s="360" t="s">
        <v>1624</v>
      </c>
      <c r="G152" s="312"/>
      <c r="H152" s="359" t="s">
        <v>1657</v>
      </c>
      <c r="I152" s="359" t="s">
        <v>1620</v>
      </c>
      <c r="J152" s="359">
        <v>50</v>
      </c>
      <c r="K152" s="355"/>
    </row>
    <row r="153" ht="15" customHeight="1">
      <c r="B153" s="334"/>
      <c r="C153" s="359" t="s">
        <v>1626</v>
      </c>
      <c r="D153" s="312"/>
      <c r="E153" s="312"/>
      <c r="F153" s="360" t="s">
        <v>1618</v>
      </c>
      <c r="G153" s="312"/>
      <c r="H153" s="359" t="s">
        <v>1657</v>
      </c>
      <c r="I153" s="359" t="s">
        <v>1628</v>
      </c>
      <c r="J153" s="359"/>
      <c r="K153" s="355"/>
    </row>
    <row r="154" ht="15" customHeight="1">
      <c r="B154" s="334"/>
      <c r="C154" s="359" t="s">
        <v>1637</v>
      </c>
      <c r="D154" s="312"/>
      <c r="E154" s="312"/>
      <c r="F154" s="360" t="s">
        <v>1624</v>
      </c>
      <c r="G154" s="312"/>
      <c r="H154" s="359" t="s">
        <v>1657</v>
      </c>
      <c r="I154" s="359" t="s">
        <v>1620</v>
      </c>
      <c r="J154" s="359">
        <v>50</v>
      </c>
      <c r="K154" s="355"/>
    </row>
    <row r="155" ht="15" customHeight="1">
      <c r="B155" s="334"/>
      <c r="C155" s="359" t="s">
        <v>1645</v>
      </c>
      <c r="D155" s="312"/>
      <c r="E155" s="312"/>
      <c r="F155" s="360" t="s">
        <v>1624</v>
      </c>
      <c r="G155" s="312"/>
      <c r="H155" s="359" t="s">
        <v>1657</v>
      </c>
      <c r="I155" s="359" t="s">
        <v>1620</v>
      </c>
      <c r="J155" s="359">
        <v>50</v>
      </c>
      <c r="K155" s="355"/>
    </row>
    <row r="156" ht="15" customHeight="1">
      <c r="B156" s="334"/>
      <c r="C156" s="359" t="s">
        <v>1643</v>
      </c>
      <c r="D156" s="312"/>
      <c r="E156" s="312"/>
      <c r="F156" s="360" t="s">
        <v>1624</v>
      </c>
      <c r="G156" s="312"/>
      <c r="H156" s="359" t="s">
        <v>1657</v>
      </c>
      <c r="I156" s="359" t="s">
        <v>1620</v>
      </c>
      <c r="J156" s="359">
        <v>50</v>
      </c>
      <c r="K156" s="355"/>
    </row>
    <row r="157" ht="15" customHeight="1">
      <c r="B157" s="334"/>
      <c r="C157" s="359" t="s">
        <v>112</v>
      </c>
      <c r="D157" s="312"/>
      <c r="E157" s="312"/>
      <c r="F157" s="360" t="s">
        <v>1618</v>
      </c>
      <c r="G157" s="312"/>
      <c r="H157" s="359" t="s">
        <v>1679</v>
      </c>
      <c r="I157" s="359" t="s">
        <v>1620</v>
      </c>
      <c r="J157" s="359" t="s">
        <v>1680</v>
      </c>
      <c r="K157" s="355"/>
    </row>
    <row r="158" ht="15" customHeight="1">
      <c r="B158" s="334"/>
      <c r="C158" s="359" t="s">
        <v>1681</v>
      </c>
      <c r="D158" s="312"/>
      <c r="E158" s="312"/>
      <c r="F158" s="360" t="s">
        <v>1618</v>
      </c>
      <c r="G158" s="312"/>
      <c r="H158" s="359" t="s">
        <v>1682</v>
      </c>
      <c r="I158" s="359" t="s">
        <v>1652</v>
      </c>
      <c r="J158" s="359"/>
      <c r="K158" s="355"/>
    </row>
    <row r="159" ht="15" customHeight="1">
      <c r="B159" s="361"/>
      <c r="C159" s="343"/>
      <c r="D159" s="343"/>
      <c r="E159" s="343"/>
      <c r="F159" s="343"/>
      <c r="G159" s="343"/>
      <c r="H159" s="343"/>
      <c r="I159" s="343"/>
      <c r="J159" s="343"/>
      <c r="K159" s="362"/>
    </row>
    <row r="160" ht="18.75" customHeight="1">
      <c r="B160" s="308"/>
      <c r="C160" s="312"/>
      <c r="D160" s="312"/>
      <c r="E160" s="312"/>
      <c r="F160" s="333"/>
      <c r="G160" s="312"/>
      <c r="H160" s="312"/>
      <c r="I160" s="312"/>
      <c r="J160" s="312"/>
      <c r="K160" s="308"/>
    </row>
    <row r="161" ht="18.75" customHeight="1">
      <c r="B161" s="319"/>
      <c r="C161" s="319"/>
      <c r="D161" s="319"/>
      <c r="E161" s="319"/>
      <c r="F161" s="319"/>
      <c r="G161" s="319"/>
      <c r="H161" s="319"/>
      <c r="I161" s="319"/>
      <c r="J161" s="319"/>
      <c r="K161" s="319"/>
    </row>
    <row r="162" ht="7.5" customHeight="1">
      <c r="B162" s="298"/>
      <c r="C162" s="299"/>
      <c r="D162" s="299"/>
      <c r="E162" s="299"/>
      <c r="F162" s="299"/>
      <c r="G162" s="299"/>
      <c r="H162" s="299"/>
      <c r="I162" s="299"/>
      <c r="J162" s="299"/>
      <c r="K162" s="300"/>
    </row>
    <row r="163" ht="45" customHeight="1">
      <c r="B163" s="301"/>
      <c r="C163" s="302" t="s">
        <v>1683</v>
      </c>
      <c r="D163" s="302"/>
      <c r="E163" s="302"/>
      <c r="F163" s="302"/>
      <c r="G163" s="302"/>
      <c r="H163" s="302"/>
      <c r="I163" s="302"/>
      <c r="J163" s="302"/>
      <c r="K163" s="303"/>
    </row>
    <row r="164" ht="17.25" customHeight="1">
      <c r="B164" s="301"/>
      <c r="C164" s="326" t="s">
        <v>1612</v>
      </c>
      <c r="D164" s="326"/>
      <c r="E164" s="326"/>
      <c r="F164" s="326" t="s">
        <v>1613</v>
      </c>
      <c r="G164" s="363"/>
      <c r="H164" s="364" t="s">
        <v>122</v>
      </c>
      <c r="I164" s="364" t="s">
        <v>61</v>
      </c>
      <c r="J164" s="326" t="s">
        <v>1614</v>
      </c>
      <c r="K164" s="303"/>
    </row>
    <row r="165" ht="17.25" customHeight="1">
      <c r="B165" s="304"/>
      <c r="C165" s="328" t="s">
        <v>1615</v>
      </c>
      <c r="D165" s="328"/>
      <c r="E165" s="328"/>
      <c r="F165" s="329" t="s">
        <v>1616</v>
      </c>
      <c r="G165" s="365"/>
      <c r="H165" s="366"/>
      <c r="I165" s="366"/>
      <c r="J165" s="328" t="s">
        <v>1617</v>
      </c>
      <c r="K165" s="306"/>
    </row>
    <row r="166" ht="5.25" customHeight="1">
      <c r="B166" s="334"/>
      <c r="C166" s="331"/>
      <c r="D166" s="331"/>
      <c r="E166" s="331"/>
      <c r="F166" s="331"/>
      <c r="G166" s="332"/>
      <c r="H166" s="331"/>
      <c r="I166" s="331"/>
      <c r="J166" s="331"/>
      <c r="K166" s="355"/>
    </row>
    <row r="167" ht="15" customHeight="1">
      <c r="B167" s="334"/>
      <c r="C167" s="312" t="s">
        <v>1621</v>
      </c>
      <c r="D167" s="312"/>
      <c r="E167" s="312"/>
      <c r="F167" s="333" t="s">
        <v>1618</v>
      </c>
      <c r="G167" s="312"/>
      <c r="H167" s="312" t="s">
        <v>1657</v>
      </c>
      <c r="I167" s="312" t="s">
        <v>1620</v>
      </c>
      <c r="J167" s="312">
        <v>120</v>
      </c>
      <c r="K167" s="355"/>
    </row>
    <row r="168" ht="15" customHeight="1">
      <c r="B168" s="334"/>
      <c r="C168" s="312" t="s">
        <v>1666</v>
      </c>
      <c r="D168" s="312"/>
      <c r="E168" s="312"/>
      <c r="F168" s="333" t="s">
        <v>1618</v>
      </c>
      <c r="G168" s="312"/>
      <c r="H168" s="312" t="s">
        <v>1667</v>
      </c>
      <c r="I168" s="312" t="s">
        <v>1620</v>
      </c>
      <c r="J168" s="312" t="s">
        <v>1668</v>
      </c>
      <c r="K168" s="355"/>
    </row>
    <row r="169" ht="15" customHeight="1">
      <c r="B169" s="334"/>
      <c r="C169" s="312" t="s">
        <v>1567</v>
      </c>
      <c r="D169" s="312"/>
      <c r="E169" s="312"/>
      <c r="F169" s="333" t="s">
        <v>1618</v>
      </c>
      <c r="G169" s="312"/>
      <c r="H169" s="312" t="s">
        <v>1684</v>
      </c>
      <c r="I169" s="312" t="s">
        <v>1620</v>
      </c>
      <c r="J169" s="312" t="s">
        <v>1668</v>
      </c>
      <c r="K169" s="355"/>
    </row>
    <row r="170" ht="15" customHeight="1">
      <c r="B170" s="334"/>
      <c r="C170" s="312" t="s">
        <v>1623</v>
      </c>
      <c r="D170" s="312"/>
      <c r="E170" s="312"/>
      <c r="F170" s="333" t="s">
        <v>1624</v>
      </c>
      <c r="G170" s="312"/>
      <c r="H170" s="312" t="s">
        <v>1684</v>
      </c>
      <c r="I170" s="312" t="s">
        <v>1620</v>
      </c>
      <c r="J170" s="312">
        <v>50</v>
      </c>
      <c r="K170" s="355"/>
    </row>
    <row r="171" ht="15" customHeight="1">
      <c r="B171" s="334"/>
      <c r="C171" s="312" t="s">
        <v>1626</v>
      </c>
      <c r="D171" s="312"/>
      <c r="E171" s="312"/>
      <c r="F171" s="333" t="s">
        <v>1618</v>
      </c>
      <c r="G171" s="312"/>
      <c r="H171" s="312" t="s">
        <v>1684</v>
      </c>
      <c r="I171" s="312" t="s">
        <v>1628</v>
      </c>
      <c r="J171" s="312"/>
      <c r="K171" s="355"/>
    </row>
    <row r="172" ht="15" customHeight="1">
      <c r="B172" s="334"/>
      <c r="C172" s="312" t="s">
        <v>1637</v>
      </c>
      <c r="D172" s="312"/>
      <c r="E172" s="312"/>
      <c r="F172" s="333" t="s">
        <v>1624</v>
      </c>
      <c r="G172" s="312"/>
      <c r="H172" s="312" t="s">
        <v>1684</v>
      </c>
      <c r="I172" s="312" t="s">
        <v>1620</v>
      </c>
      <c r="J172" s="312">
        <v>50</v>
      </c>
      <c r="K172" s="355"/>
    </row>
    <row r="173" ht="15" customHeight="1">
      <c r="B173" s="334"/>
      <c r="C173" s="312" t="s">
        <v>1645</v>
      </c>
      <c r="D173" s="312"/>
      <c r="E173" s="312"/>
      <c r="F173" s="333" t="s">
        <v>1624</v>
      </c>
      <c r="G173" s="312"/>
      <c r="H173" s="312" t="s">
        <v>1684</v>
      </c>
      <c r="I173" s="312" t="s">
        <v>1620</v>
      </c>
      <c r="J173" s="312">
        <v>50</v>
      </c>
      <c r="K173" s="355"/>
    </row>
    <row r="174" ht="15" customHeight="1">
      <c r="B174" s="334"/>
      <c r="C174" s="312" t="s">
        <v>1643</v>
      </c>
      <c r="D174" s="312"/>
      <c r="E174" s="312"/>
      <c r="F174" s="333" t="s">
        <v>1624</v>
      </c>
      <c r="G174" s="312"/>
      <c r="H174" s="312" t="s">
        <v>1684</v>
      </c>
      <c r="I174" s="312" t="s">
        <v>1620</v>
      </c>
      <c r="J174" s="312">
        <v>50</v>
      </c>
      <c r="K174" s="355"/>
    </row>
    <row r="175" ht="15" customHeight="1">
      <c r="B175" s="334"/>
      <c r="C175" s="312" t="s">
        <v>121</v>
      </c>
      <c r="D175" s="312"/>
      <c r="E175" s="312"/>
      <c r="F175" s="333" t="s">
        <v>1618</v>
      </c>
      <c r="G175" s="312"/>
      <c r="H175" s="312" t="s">
        <v>1685</v>
      </c>
      <c r="I175" s="312" t="s">
        <v>1686</v>
      </c>
      <c r="J175" s="312"/>
      <c r="K175" s="355"/>
    </row>
    <row r="176" ht="15" customHeight="1">
      <c r="B176" s="334"/>
      <c r="C176" s="312" t="s">
        <v>61</v>
      </c>
      <c r="D176" s="312"/>
      <c r="E176" s="312"/>
      <c r="F176" s="333" t="s">
        <v>1618</v>
      </c>
      <c r="G176" s="312"/>
      <c r="H176" s="312" t="s">
        <v>1687</v>
      </c>
      <c r="I176" s="312" t="s">
        <v>1688</v>
      </c>
      <c r="J176" s="312">
        <v>1</v>
      </c>
      <c r="K176" s="355"/>
    </row>
    <row r="177" ht="15" customHeight="1">
      <c r="B177" s="334"/>
      <c r="C177" s="312" t="s">
        <v>57</v>
      </c>
      <c r="D177" s="312"/>
      <c r="E177" s="312"/>
      <c r="F177" s="333" t="s">
        <v>1618</v>
      </c>
      <c r="G177" s="312"/>
      <c r="H177" s="312" t="s">
        <v>1689</v>
      </c>
      <c r="I177" s="312" t="s">
        <v>1620</v>
      </c>
      <c r="J177" s="312">
        <v>20</v>
      </c>
      <c r="K177" s="355"/>
    </row>
    <row r="178" ht="15" customHeight="1">
      <c r="B178" s="334"/>
      <c r="C178" s="312" t="s">
        <v>122</v>
      </c>
      <c r="D178" s="312"/>
      <c r="E178" s="312"/>
      <c r="F178" s="333" t="s">
        <v>1618</v>
      </c>
      <c r="G178" s="312"/>
      <c r="H178" s="312" t="s">
        <v>1690</v>
      </c>
      <c r="I178" s="312" t="s">
        <v>1620</v>
      </c>
      <c r="J178" s="312">
        <v>255</v>
      </c>
      <c r="K178" s="355"/>
    </row>
    <row r="179" ht="15" customHeight="1">
      <c r="B179" s="334"/>
      <c r="C179" s="312" t="s">
        <v>123</v>
      </c>
      <c r="D179" s="312"/>
      <c r="E179" s="312"/>
      <c r="F179" s="333" t="s">
        <v>1618</v>
      </c>
      <c r="G179" s="312"/>
      <c r="H179" s="312" t="s">
        <v>1583</v>
      </c>
      <c r="I179" s="312" t="s">
        <v>1620</v>
      </c>
      <c r="J179" s="312">
        <v>10</v>
      </c>
      <c r="K179" s="355"/>
    </row>
    <row r="180" ht="15" customHeight="1">
      <c r="B180" s="334"/>
      <c r="C180" s="312" t="s">
        <v>124</v>
      </c>
      <c r="D180" s="312"/>
      <c r="E180" s="312"/>
      <c r="F180" s="333" t="s">
        <v>1618</v>
      </c>
      <c r="G180" s="312"/>
      <c r="H180" s="312" t="s">
        <v>1691</v>
      </c>
      <c r="I180" s="312" t="s">
        <v>1652</v>
      </c>
      <c r="J180" s="312"/>
      <c r="K180" s="355"/>
    </row>
    <row r="181" ht="15" customHeight="1">
      <c r="B181" s="334"/>
      <c r="C181" s="312" t="s">
        <v>1692</v>
      </c>
      <c r="D181" s="312"/>
      <c r="E181" s="312"/>
      <c r="F181" s="333" t="s">
        <v>1618</v>
      </c>
      <c r="G181" s="312"/>
      <c r="H181" s="312" t="s">
        <v>1693</v>
      </c>
      <c r="I181" s="312" t="s">
        <v>1652</v>
      </c>
      <c r="J181" s="312"/>
      <c r="K181" s="355"/>
    </row>
    <row r="182" ht="15" customHeight="1">
      <c r="B182" s="334"/>
      <c r="C182" s="312" t="s">
        <v>1681</v>
      </c>
      <c r="D182" s="312"/>
      <c r="E182" s="312"/>
      <c r="F182" s="333" t="s">
        <v>1618</v>
      </c>
      <c r="G182" s="312"/>
      <c r="H182" s="312" t="s">
        <v>1694</v>
      </c>
      <c r="I182" s="312" t="s">
        <v>1652</v>
      </c>
      <c r="J182" s="312"/>
      <c r="K182" s="355"/>
    </row>
    <row r="183" ht="15" customHeight="1">
      <c r="B183" s="334"/>
      <c r="C183" s="312" t="s">
        <v>126</v>
      </c>
      <c r="D183" s="312"/>
      <c r="E183" s="312"/>
      <c r="F183" s="333" t="s">
        <v>1624</v>
      </c>
      <c r="G183" s="312"/>
      <c r="H183" s="312" t="s">
        <v>1695</v>
      </c>
      <c r="I183" s="312" t="s">
        <v>1620</v>
      </c>
      <c r="J183" s="312">
        <v>50</v>
      </c>
      <c r="K183" s="355"/>
    </row>
    <row r="184" ht="15" customHeight="1">
      <c r="B184" s="334"/>
      <c r="C184" s="312" t="s">
        <v>1696</v>
      </c>
      <c r="D184" s="312"/>
      <c r="E184" s="312"/>
      <c r="F184" s="333" t="s">
        <v>1624</v>
      </c>
      <c r="G184" s="312"/>
      <c r="H184" s="312" t="s">
        <v>1697</v>
      </c>
      <c r="I184" s="312" t="s">
        <v>1698</v>
      </c>
      <c r="J184" s="312"/>
      <c r="K184" s="355"/>
    </row>
    <row r="185" ht="15" customHeight="1">
      <c r="B185" s="334"/>
      <c r="C185" s="312" t="s">
        <v>1699</v>
      </c>
      <c r="D185" s="312"/>
      <c r="E185" s="312"/>
      <c r="F185" s="333" t="s">
        <v>1624</v>
      </c>
      <c r="G185" s="312"/>
      <c r="H185" s="312" t="s">
        <v>1700</v>
      </c>
      <c r="I185" s="312" t="s">
        <v>1698</v>
      </c>
      <c r="J185" s="312"/>
      <c r="K185" s="355"/>
    </row>
    <row r="186" ht="15" customHeight="1">
      <c r="B186" s="334"/>
      <c r="C186" s="312" t="s">
        <v>1701</v>
      </c>
      <c r="D186" s="312"/>
      <c r="E186" s="312"/>
      <c r="F186" s="333" t="s">
        <v>1624</v>
      </c>
      <c r="G186" s="312"/>
      <c r="H186" s="312" t="s">
        <v>1702</v>
      </c>
      <c r="I186" s="312" t="s">
        <v>1698</v>
      </c>
      <c r="J186" s="312"/>
      <c r="K186" s="355"/>
    </row>
    <row r="187" ht="15" customHeight="1">
      <c r="B187" s="334"/>
      <c r="C187" s="367" t="s">
        <v>1703</v>
      </c>
      <c r="D187" s="312"/>
      <c r="E187" s="312"/>
      <c r="F187" s="333" t="s">
        <v>1624</v>
      </c>
      <c r="G187" s="312"/>
      <c r="H187" s="312" t="s">
        <v>1704</v>
      </c>
      <c r="I187" s="312" t="s">
        <v>1705</v>
      </c>
      <c r="J187" s="368" t="s">
        <v>1706</v>
      </c>
      <c r="K187" s="355"/>
    </row>
    <row r="188" ht="15" customHeight="1">
      <c r="B188" s="334"/>
      <c r="C188" s="318" t="s">
        <v>46</v>
      </c>
      <c r="D188" s="312"/>
      <c r="E188" s="312"/>
      <c r="F188" s="333" t="s">
        <v>1618</v>
      </c>
      <c r="G188" s="312"/>
      <c r="H188" s="308" t="s">
        <v>1707</v>
      </c>
      <c r="I188" s="312" t="s">
        <v>1708</v>
      </c>
      <c r="J188" s="312"/>
      <c r="K188" s="355"/>
    </row>
    <row r="189" ht="15" customHeight="1">
      <c r="B189" s="334"/>
      <c r="C189" s="318" t="s">
        <v>1709</v>
      </c>
      <c r="D189" s="312"/>
      <c r="E189" s="312"/>
      <c r="F189" s="333" t="s">
        <v>1618</v>
      </c>
      <c r="G189" s="312"/>
      <c r="H189" s="312" t="s">
        <v>1710</v>
      </c>
      <c r="I189" s="312" t="s">
        <v>1652</v>
      </c>
      <c r="J189" s="312"/>
      <c r="K189" s="355"/>
    </row>
    <row r="190" ht="15" customHeight="1">
      <c r="B190" s="334"/>
      <c r="C190" s="318" t="s">
        <v>1711</v>
      </c>
      <c r="D190" s="312"/>
      <c r="E190" s="312"/>
      <c r="F190" s="333" t="s">
        <v>1618</v>
      </c>
      <c r="G190" s="312"/>
      <c r="H190" s="312" t="s">
        <v>1712</v>
      </c>
      <c r="I190" s="312" t="s">
        <v>1652</v>
      </c>
      <c r="J190" s="312"/>
      <c r="K190" s="355"/>
    </row>
    <row r="191" ht="15" customHeight="1">
      <c r="B191" s="334"/>
      <c r="C191" s="318" t="s">
        <v>1713</v>
      </c>
      <c r="D191" s="312"/>
      <c r="E191" s="312"/>
      <c r="F191" s="333" t="s">
        <v>1624</v>
      </c>
      <c r="G191" s="312"/>
      <c r="H191" s="312" t="s">
        <v>1714</v>
      </c>
      <c r="I191" s="312" t="s">
        <v>1652</v>
      </c>
      <c r="J191" s="312"/>
      <c r="K191" s="355"/>
    </row>
    <row r="192" ht="15" customHeight="1">
      <c r="B192" s="361"/>
      <c r="C192" s="369"/>
      <c r="D192" s="343"/>
      <c r="E192" s="343"/>
      <c r="F192" s="343"/>
      <c r="G192" s="343"/>
      <c r="H192" s="343"/>
      <c r="I192" s="343"/>
      <c r="J192" s="343"/>
      <c r="K192" s="362"/>
    </row>
    <row r="193" ht="18.75" customHeight="1">
      <c r="B193" s="308"/>
      <c r="C193" s="312"/>
      <c r="D193" s="312"/>
      <c r="E193" s="312"/>
      <c r="F193" s="333"/>
      <c r="G193" s="312"/>
      <c r="H193" s="312"/>
      <c r="I193" s="312"/>
      <c r="J193" s="312"/>
      <c r="K193" s="308"/>
    </row>
    <row r="194" ht="18.75" customHeight="1">
      <c r="B194" s="308"/>
      <c r="C194" s="312"/>
      <c r="D194" s="312"/>
      <c r="E194" s="312"/>
      <c r="F194" s="333"/>
      <c r="G194" s="312"/>
      <c r="H194" s="312"/>
      <c r="I194" s="312"/>
      <c r="J194" s="312"/>
      <c r="K194" s="308"/>
    </row>
    <row r="195" ht="18.75" customHeight="1">
      <c r="B195" s="319"/>
      <c r="C195" s="319"/>
      <c r="D195" s="319"/>
      <c r="E195" s="319"/>
      <c r="F195" s="319"/>
      <c r="G195" s="319"/>
      <c r="H195" s="319"/>
      <c r="I195" s="319"/>
      <c r="J195" s="319"/>
      <c r="K195" s="319"/>
    </row>
    <row r="196" ht="13.5">
      <c r="B196" s="298"/>
      <c r="C196" s="299"/>
      <c r="D196" s="299"/>
      <c r="E196" s="299"/>
      <c r="F196" s="299"/>
      <c r="G196" s="299"/>
      <c r="H196" s="299"/>
      <c r="I196" s="299"/>
      <c r="J196" s="299"/>
      <c r="K196" s="300"/>
    </row>
    <row r="197" ht="21">
      <c r="B197" s="301"/>
      <c r="C197" s="302" t="s">
        <v>1715</v>
      </c>
      <c r="D197" s="302"/>
      <c r="E197" s="302"/>
      <c r="F197" s="302"/>
      <c r="G197" s="302"/>
      <c r="H197" s="302"/>
      <c r="I197" s="302"/>
      <c r="J197" s="302"/>
      <c r="K197" s="303"/>
    </row>
    <row r="198" ht="25.5" customHeight="1">
      <c r="B198" s="301"/>
      <c r="C198" s="370" t="s">
        <v>1716</v>
      </c>
      <c r="D198" s="370"/>
      <c r="E198" s="370"/>
      <c r="F198" s="370" t="s">
        <v>1717</v>
      </c>
      <c r="G198" s="371"/>
      <c r="H198" s="370" t="s">
        <v>1718</v>
      </c>
      <c r="I198" s="370"/>
      <c r="J198" s="370"/>
      <c r="K198" s="303"/>
    </row>
    <row r="199" ht="5.25" customHeight="1">
      <c r="B199" s="334"/>
      <c r="C199" s="331"/>
      <c r="D199" s="331"/>
      <c r="E199" s="331"/>
      <c r="F199" s="331"/>
      <c r="G199" s="312"/>
      <c r="H199" s="331"/>
      <c r="I199" s="331"/>
      <c r="J199" s="331"/>
      <c r="K199" s="355"/>
    </row>
    <row r="200" ht="15" customHeight="1">
      <c r="B200" s="334"/>
      <c r="C200" s="312" t="s">
        <v>1708</v>
      </c>
      <c r="D200" s="312"/>
      <c r="E200" s="312"/>
      <c r="F200" s="333" t="s">
        <v>47</v>
      </c>
      <c r="G200" s="312"/>
      <c r="H200" s="312" t="s">
        <v>1719</v>
      </c>
      <c r="I200" s="312"/>
      <c r="J200" s="312"/>
      <c r="K200" s="355"/>
    </row>
    <row r="201" ht="15" customHeight="1">
      <c r="B201" s="334"/>
      <c r="C201" s="340"/>
      <c r="D201" s="312"/>
      <c r="E201" s="312"/>
      <c r="F201" s="333" t="s">
        <v>48</v>
      </c>
      <c r="G201" s="312"/>
      <c r="H201" s="312" t="s">
        <v>1720</v>
      </c>
      <c r="I201" s="312"/>
      <c r="J201" s="312"/>
      <c r="K201" s="355"/>
    </row>
    <row r="202" ht="15" customHeight="1">
      <c r="B202" s="334"/>
      <c r="C202" s="340"/>
      <c r="D202" s="312"/>
      <c r="E202" s="312"/>
      <c r="F202" s="333" t="s">
        <v>51</v>
      </c>
      <c r="G202" s="312"/>
      <c r="H202" s="312" t="s">
        <v>1721</v>
      </c>
      <c r="I202" s="312"/>
      <c r="J202" s="312"/>
      <c r="K202" s="355"/>
    </row>
    <row r="203" ht="15" customHeight="1">
      <c r="B203" s="334"/>
      <c r="C203" s="312"/>
      <c r="D203" s="312"/>
      <c r="E203" s="312"/>
      <c r="F203" s="333" t="s">
        <v>49</v>
      </c>
      <c r="G203" s="312"/>
      <c r="H203" s="312" t="s">
        <v>1722</v>
      </c>
      <c r="I203" s="312"/>
      <c r="J203" s="312"/>
      <c r="K203" s="355"/>
    </row>
    <row r="204" ht="15" customHeight="1">
      <c r="B204" s="334"/>
      <c r="C204" s="312"/>
      <c r="D204" s="312"/>
      <c r="E204" s="312"/>
      <c r="F204" s="333" t="s">
        <v>50</v>
      </c>
      <c r="G204" s="312"/>
      <c r="H204" s="312" t="s">
        <v>1723</v>
      </c>
      <c r="I204" s="312"/>
      <c r="J204" s="312"/>
      <c r="K204" s="355"/>
    </row>
    <row r="205" ht="15" customHeight="1">
      <c r="B205" s="334"/>
      <c r="C205" s="312"/>
      <c r="D205" s="312"/>
      <c r="E205" s="312"/>
      <c r="F205" s="333"/>
      <c r="G205" s="312"/>
      <c r="H205" s="312"/>
      <c r="I205" s="312"/>
      <c r="J205" s="312"/>
      <c r="K205" s="355"/>
    </row>
    <row r="206" ht="15" customHeight="1">
      <c r="B206" s="334"/>
      <c r="C206" s="312" t="s">
        <v>1664</v>
      </c>
      <c r="D206" s="312"/>
      <c r="E206" s="312"/>
      <c r="F206" s="333" t="s">
        <v>83</v>
      </c>
      <c r="G206" s="312"/>
      <c r="H206" s="312" t="s">
        <v>1724</v>
      </c>
      <c r="I206" s="312"/>
      <c r="J206" s="312"/>
      <c r="K206" s="355"/>
    </row>
    <row r="207" ht="15" customHeight="1">
      <c r="B207" s="334"/>
      <c r="C207" s="340"/>
      <c r="D207" s="312"/>
      <c r="E207" s="312"/>
      <c r="F207" s="333" t="s">
        <v>1561</v>
      </c>
      <c r="G207" s="312"/>
      <c r="H207" s="312" t="s">
        <v>1562</v>
      </c>
      <c r="I207" s="312"/>
      <c r="J207" s="312"/>
      <c r="K207" s="355"/>
    </row>
    <row r="208" ht="15" customHeight="1">
      <c r="B208" s="334"/>
      <c r="C208" s="312"/>
      <c r="D208" s="312"/>
      <c r="E208" s="312"/>
      <c r="F208" s="333" t="s">
        <v>1559</v>
      </c>
      <c r="G208" s="312"/>
      <c r="H208" s="312" t="s">
        <v>1725</v>
      </c>
      <c r="I208" s="312"/>
      <c r="J208" s="312"/>
      <c r="K208" s="355"/>
    </row>
    <row r="209" ht="15" customHeight="1">
      <c r="B209" s="372"/>
      <c r="C209" s="340"/>
      <c r="D209" s="340"/>
      <c r="E209" s="340"/>
      <c r="F209" s="333" t="s">
        <v>1563</v>
      </c>
      <c r="G209" s="318"/>
      <c r="H209" s="359" t="s">
        <v>1564</v>
      </c>
      <c r="I209" s="359"/>
      <c r="J209" s="359"/>
      <c r="K209" s="373"/>
    </row>
    <row r="210" ht="15" customHeight="1">
      <c r="B210" s="372"/>
      <c r="C210" s="340"/>
      <c r="D210" s="340"/>
      <c r="E210" s="340"/>
      <c r="F210" s="333" t="s">
        <v>1565</v>
      </c>
      <c r="G210" s="318"/>
      <c r="H210" s="359" t="s">
        <v>245</v>
      </c>
      <c r="I210" s="359"/>
      <c r="J210" s="359"/>
      <c r="K210" s="373"/>
    </row>
    <row r="211" ht="15" customHeight="1">
      <c r="B211" s="372"/>
      <c r="C211" s="340"/>
      <c r="D211" s="340"/>
      <c r="E211" s="340"/>
      <c r="F211" s="374"/>
      <c r="G211" s="318"/>
      <c r="H211" s="375"/>
      <c r="I211" s="375"/>
      <c r="J211" s="375"/>
      <c r="K211" s="373"/>
    </row>
    <row r="212" ht="15" customHeight="1">
      <c r="B212" s="372"/>
      <c r="C212" s="312" t="s">
        <v>1688</v>
      </c>
      <c r="D212" s="340"/>
      <c r="E212" s="340"/>
      <c r="F212" s="333">
        <v>1</v>
      </c>
      <c r="G212" s="318"/>
      <c r="H212" s="359" t="s">
        <v>1726</v>
      </c>
      <c r="I212" s="359"/>
      <c r="J212" s="359"/>
      <c r="K212" s="373"/>
    </row>
    <row r="213" ht="15" customHeight="1">
      <c r="B213" s="372"/>
      <c r="C213" s="340"/>
      <c r="D213" s="340"/>
      <c r="E213" s="340"/>
      <c r="F213" s="333">
        <v>2</v>
      </c>
      <c r="G213" s="318"/>
      <c r="H213" s="359" t="s">
        <v>1727</v>
      </c>
      <c r="I213" s="359"/>
      <c r="J213" s="359"/>
      <c r="K213" s="373"/>
    </row>
    <row r="214" ht="15" customHeight="1">
      <c r="B214" s="372"/>
      <c r="C214" s="340"/>
      <c r="D214" s="340"/>
      <c r="E214" s="340"/>
      <c r="F214" s="333">
        <v>3</v>
      </c>
      <c r="G214" s="318"/>
      <c r="H214" s="359" t="s">
        <v>1728</v>
      </c>
      <c r="I214" s="359"/>
      <c r="J214" s="359"/>
      <c r="K214" s="373"/>
    </row>
    <row r="215" ht="15" customHeight="1">
      <c r="B215" s="372"/>
      <c r="C215" s="340"/>
      <c r="D215" s="340"/>
      <c r="E215" s="340"/>
      <c r="F215" s="333">
        <v>4</v>
      </c>
      <c r="G215" s="318"/>
      <c r="H215" s="359" t="s">
        <v>1729</v>
      </c>
      <c r="I215" s="359"/>
      <c r="J215" s="359"/>
      <c r="K215" s="373"/>
    </row>
    <row r="216" ht="12.75" customHeight="1">
      <c r="B216" s="376"/>
      <c r="C216" s="377"/>
      <c r="D216" s="377"/>
      <c r="E216" s="377"/>
      <c r="F216" s="377"/>
      <c r="G216" s="377"/>
      <c r="H216" s="377"/>
      <c r="I216" s="377"/>
      <c r="J216" s="377"/>
      <c r="K216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Hanzlová</dc:creator>
  <cp:lastModifiedBy>Kateřina Hanzlová</cp:lastModifiedBy>
  <dcterms:created xsi:type="dcterms:W3CDTF">2018-03-08T14:07:58Z</dcterms:created>
  <dcterms:modified xsi:type="dcterms:W3CDTF">2018-03-08T14:08:15Z</dcterms:modified>
</cp:coreProperties>
</file>